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19-2020 EĞİTİM-ÖĞRETİM YILI\2019-2020 KAMU BAHAR\"/>
    </mc:Choice>
  </mc:AlternateContent>
  <bookViews>
    <workbookView xWindow="0" yWindow="0" windowWidth="21600" windowHeight="10245"/>
  </bookViews>
  <sheets>
    <sheet name="DERS PROGRAMI" sheetId="1" r:id="rId1"/>
    <sheet name="DERS DAĞILIMLARI" sheetId="2" state="hidden" r:id="rId2"/>
    <sheet name="DERS YÜKLERİ" sheetId="3" state="hidden" r:id="rId3"/>
    <sheet name="LİSTE-FORMÜLLER" sheetId="4" state="hidden" r:id="rId4"/>
    <sheet name="Sayfa5" sheetId="5" state="hidden" r:id="rId5"/>
  </sheets>
  <definedNames>
    <definedName name="Z_A3E62F2A_824B_48FD_B77C_F338A4B49C7F_.wvu.FilterData" localSheetId="1" hidden="1">'DERS DAĞILIMLARI'!$C$154:$K$162</definedName>
  </definedNames>
  <calcPr calcId="162913"/>
  <customWorkbookViews>
    <customWorkbookView name="Filtre 1" guid="{A3E62F2A-824B-48FD-B77C-F338A4B49C7F}" maximized="1" windowWidth="0" windowHeight="0" activeSheetId="0"/>
  </customWorkbookViews>
</workbook>
</file>

<file path=xl/calcChain.xml><?xml version="1.0" encoding="utf-8"?>
<calcChain xmlns="http://schemas.openxmlformats.org/spreadsheetml/2006/main">
  <c r="D89" i="4" l="1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7" i="4"/>
  <c r="D26" i="4"/>
  <c r="D25" i="4"/>
  <c r="D24" i="4"/>
  <c r="D22" i="4"/>
  <c r="D21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R2" i="4"/>
  <c r="O2" i="4"/>
  <c r="F2" i="4"/>
  <c r="BI49" i="3"/>
  <c r="BJ49" i="3" s="1"/>
  <c r="BI48" i="3"/>
  <c r="BJ48" i="3" s="1"/>
  <c r="BJ47" i="3"/>
  <c r="BI47" i="3"/>
  <c r="AZ47" i="3"/>
  <c r="AY47" i="3"/>
  <c r="AW47" i="3"/>
  <c r="BC47" i="3" s="1"/>
  <c r="AV47" i="3"/>
  <c r="BJ46" i="3"/>
  <c r="BI46" i="3"/>
  <c r="AZ46" i="3"/>
  <c r="BC46" i="3" s="1"/>
  <c r="AY46" i="3"/>
  <c r="AW46" i="3"/>
  <c r="AV46" i="3"/>
  <c r="E46" i="3"/>
  <c r="BI45" i="3"/>
  <c r="BJ45" i="3" s="1"/>
  <c r="AZ45" i="3"/>
  <c r="AY45" i="3"/>
  <c r="AW45" i="3"/>
  <c r="BC45" i="3" s="1"/>
  <c r="AV45" i="3"/>
  <c r="E45" i="3"/>
  <c r="BI44" i="3"/>
  <c r="BJ44" i="3" s="1"/>
  <c r="AZ44" i="3"/>
  <c r="AY44" i="3"/>
  <c r="AW44" i="3"/>
  <c r="BC44" i="3" s="1"/>
  <c r="AV44" i="3"/>
  <c r="E44" i="3"/>
  <c r="BJ43" i="3"/>
  <c r="BI43" i="3"/>
  <c r="AZ43" i="3"/>
  <c r="AY43" i="3"/>
  <c r="AW43" i="3"/>
  <c r="AV43" i="3"/>
  <c r="E43" i="3"/>
  <c r="BJ42" i="3"/>
  <c r="BI42" i="3"/>
  <c r="AZ42" i="3"/>
  <c r="AY42" i="3"/>
  <c r="AW42" i="3"/>
  <c r="BC42" i="3" s="1"/>
  <c r="AV42" i="3"/>
  <c r="E42" i="3"/>
  <c r="BI41" i="3"/>
  <c r="BJ41" i="3" s="1"/>
  <c r="AZ41" i="3"/>
  <c r="AY41" i="3"/>
  <c r="AW41" i="3"/>
  <c r="AV41" i="3"/>
  <c r="E41" i="3"/>
  <c r="BJ40" i="3"/>
  <c r="BI40" i="3"/>
  <c r="AZ40" i="3"/>
  <c r="BC40" i="3" s="1"/>
  <c r="AY40" i="3"/>
  <c r="AW40" i="3"/>
  <c r="AV40" i="3"/>
  <c r="E40" i="3"/>
  <c r="BJ39" i="3"/>
  <c r="BI39" i="3"/>
  <c r="BE39" i="3"/>
  <c r="AZ39" i="3"/>
  <c r="AY39" i="3"/>
  <c r="BC39" i="3" s="1"/>
  <c r="AW39" i="3"/>
  <c r="AV39" i="3"/>
  <c r="E39" i="3"/>
  <c r="BJ38" i="3"/>
  <c r="BI38" i="3"/>
  <c r="BE38" i="3"/>
  <c r="AZ38" i="3"/>
  <c r="AY38" i="3"/>
  <c r="AW38" i="3"/>
  <c r="BC38" i="3" s="1"/>
  <c r="AV38" i="3"/>
  <c r="E38" i="3"/>
  <c r="BJ37" i="3"/>
  <c r="BI37" i="3"/>
  <c r="BE37" i="3"/>
  <c r="AZ37" i="3"/>
  <c r="AY37" i="3"/>
  <c r="AW37" i="3"/>
  <c r="BC37" i="3" s="1"/>
  <c r="AV37" i="3"/>
  <c r="E37" i="3"/>
  <c r="BI36" i="3"/>
  <c r="BJ36" i="3" s="1"/>
  <c r="AZ36" i="3"/>
  <c r="AY36" i="3"/>
  <c r="AW36" i="3"/>
  <c r="BC36" i="3" s="1"/>
  <c r="AV36" i="3"/>
  <c r="E36" i="3"/>
  <c r="BJ35" i="3"/>
  <c r="BI35" i="3"/>
  <c r="AZ35" i="3"/>
  <c r="AY35" i="3"/>
  <c r="BC35" i="3" s="1"/>
  <c r="AW35" i="3"/>
  <c r="AV35" i="3"/>
  <c r="E35" i="3"/>
  <c r="BL4" i="2" s="1"/>
  <c r="BJ34" i="3"/>
  <c r="BI34" i="3"/>
  <c r="BC34" i="3"/>
  <c r="AZ34" i="3"/>
  <c r="AY34" i="3"/>
  <c r="AW34" i="3"/>
  <c r="AV34" i="3"/>
  <c r="E34" i="3"/>
  <c r="BI33" i="3"/>
  <c r="BJ33" i="3" s="1"/>
  <c r="AZ33" i="3"/>
  <c r="AY33" i="3"/>
  <c r="AW33" i="3"/>
  <c r="BC33" i="3" s="1"/>
  <c r="AV33" i="3"/>
  <c r="E33" i="3"/>
  <c r="BI32" i="3"/>
  <c r="BJ32" i="3" s="1"/>
  <c r="BC32" i="3"/>
  <c r="AZ32" i="3"/>
  <c r="AY32" i="3"/>
  <c r="AW32" i="3"/>
  <c r="AV32" i="3"/>
  <c r="E32" i="3"/>
  <c r="BD4" i="2" s="1"/>
  <c r="BI31" i="3"/>
  <c r="BJ31" i="3" s="1"/>
  <c r="AZ31" i="3"/>
  <c r="AY31" i="3"/>
  <c r="AW31" i="3"/>
  <c r="AV31" i="3"/>
  <c r="E31" i="3"/>
  <c r="BI30" i="3"/>
  <c r="BJ30" i="3" s="1"/>
  <c r="AZ30" i="3"/>
  <c r="AY30" i="3"/>
  <c r="BC30" i="3" s="1"/>
  <c r="AW30" i="3"/>
  <c r="AV30" i="3"/>
  <c r="E30" i="3"/>
  <c r="BB4" i="2" s="1"/>
  <c r="BI29" i="3"/>
  <c r="BJ29" i="3" s="1"/>
  <c r="AZ29" i="3"/>
  <c r="AY29" i="3"/>
  <c r="AW29" i="3"/>
  <c r="AV29" i="3"/>
  <c r="E29" i="3"/>
  <c r="BA4" i="2" s="1"/>
  <c r="BJ28" i="3"/>
  <c r="BI28" i="3"/>
  <c r="BC28" i="3"/>
  <c r="AZ28" i="3"/>
  <c r="AY28" i="3"/>
  <c r="AW28" i="3"/>
  <c r="AV28" i="3"/>
  <c r="E28" i="3"/>
  <c r="AZ4" i="2" s="1"/>
  <c r="BI27" i="3"/>
  <c r="BJ27" i="3" s="1"/>
  <c r="AZ27" i="3"/>
  <c r="AY27" i="3"/>
  <c r="AW27" i="3"/>
  <c r="BC27" i="3" s="1"/>
  <c r="AV27" i="3"/>
  <c r="E27" i="3"/>
  <c r="BI26" i="3"/>
  <c r="BJ26" i="3" s="1"/>
  <c r="AZ26" i="3"/>
  <c r="AY26" i="3"/>
  <c r="AW26" i="3"/>
  <c r="BC26" i="3" s="1"/>
  <c r="AV26" i="3"/>
  <c r="E26" i="3"/>
  <c r="BJ25" i="3"/>
  <c r="BI25" i="3"/>
  <c r="AZ25" i="3"/>
  <c r="AY25" i="3"/>
  <c r="BC25" i="3" s="1"/>
  <c r="AW25" i="3"/>
  <c r="AV25" i="3"/>
  <c r="E25" i="3"/>
  <c r="AW4" i="2" s="1"/>
  <c r="BI24" i="3"/>
  <c r="BJ24" i="3" s="1"/>
  <c r="AY24" i="3"/>
  <c r="BJ23" i="3"/>
  <c r="BI23" i="3"/>
  <c r="AZ23" i="3"/>
  <c r="AY23" i="3"/>
  <c r="AW23" i="3"/>
  <c r="BC23" i="3" s="1"/>
  <c r="AV23" i="3"/>
  <c r="E23" i="3"/>
  <c r="AV4" i="2" s="1"/>
  <c r="BI22" i="3"/>
  <c r="BJ22" i="3" s="1"/>
  <c r="BC22" i="3"/>
  <c r="AZ22" i="3"/>
  <c r="AY22" i="3"/>
  <c r="AW22" i="3"/>
  <c r="AV22" i="3"/>
  <c r="E22" i="3"/>
  <c r="AU4" i="2" s="1"/>
  <c r="BI21" i="3"/>
  <c r="BJ21" i="3" s="1"/>
  <c r="AZ21" i="3"/>
  <c r="AY21" i="3"/>
  <c r="AW21" i="3"/>
  <c r="BC21" i="3" s="1"/>
  <c r="AV21" i="3"/>
  <c r="E21" i="3"/>
  <c r="AT4" i="2" s="1"/>
  <c r="BI20" i="3"/>
  <c r="BJ20" i="3" s="1"/>
  <c r="AZ20" i="3"/>
  <c r="AY20" i="3"/>
  <c r="AW20" i="3"/>
  <c r="BC20" i="3" s="1"/>
  <c r="AV20" i="3"/>
  <c r="E20" i="3"/>
  <c r="AS4" i="2" s="1"/>
  <c r="BI19" i="3"/>
  <c r="BJ19" i="3" s="1"/>
  <c r="AZ19" i="3"/>
  <c r="AY19" i="3"/>
  <c r="AW19" i="3"/>
  <c r="AV19" i="3"/>
  <c r="E19" i="3"/>
  <c r="AR4" i="2" s="1"/>
  <c r="BI18" i="3"/>
  <c r="BJ18" i="3" s="1"/>
  <c r="AZ18" i="3"/>
  <c r="AY18" i="3"/>
  <c r="AW18" i="3"/>
  <c r="BC18" i="3" s="1"/>
  <c r="AV18" i="3"/>
  <c r="E18" i="3"/>
  <c r="AQ4" i="2" s="1"/>
  <c r="BI17" i="3"/>
  <c r="BJ17" i="3" s="1"/>
  <c r="BC17" i="3"/>
  <c r="AZ17" i="3"/>
  <c r="AY17" i="3"/>
  <c r="AW17" i="3"/>
  <c r="AV17" i="3"/>
  <c r="E17" i="3"/>
  <c r="AP4" i="2" s="1"/>
  <c r="BI16" i="3"/>
  <c r="BJ16" i="3" s="1"/>
  <c r="AZ16" i="3"/>
  <c r="AY16" i="3"/>
  <c r="AW16" i="3"/>
  <c r="BC16" i="3" s="1"/>
  <c r="AV16" i="3"/>
  <c r="E16" i="3"/>
  <c r="AO4" i="2" s="1"/>
  <c r="BI15" i="3"/>
  <c r="BJ15" i="3" s="1"/>
  <c r="BC15" i="3"/>
  <c r="AZ15" i="3"/>
  <c r="AY15" i="3"/>
  <c r="AW15" i="3"/>
  <c r="AV15" i="3"/>
  <c r="E15" i="3"/>
  <c r="AN4" i="2" s="1"/>
  <c r="BI14" i="3"/>
  <c r="BJ14" i="3" s="1"/>
  <c r="AZ14" i="3"/>
  <c r="AY14" i="3"/>
  <c r="AW14" i="3"/>
  <c r="BC14" i="3" s="1"/>
  <c r="AV14" i="3"/>
  <c r="E14" i="3"/>
  <c r="BJ13" i="3"/>
  <c r="BI13" i="3"/>
  <c r="AZ13" i="3"/>
  <c r="AY13" i="3"/>
  <c r="AW13" i="3"/>
  <c r="AV13" i="3"/>
  <c r="E13" i="3"/>
  <c r="AL4" i="2" s="1"/>
  <c r="BI12" i="3"/>
  <c r="BJ12" i="3" s="1"/>
  <c r="AZ12" i="3"/>
  <c r="AY12" i="3"/>
  <c r="AW12" i="3"/>
  <c r="AV12" i="3"/>
  <c r="E12" i="3"/>
  <c r="AK4" i="2" s="1"/>
  <c r="BJ11" i="3"/>
  <c r="BI11" i="3"/>
  <c r="AZ11" i="3"/>
  <c r="BC11" i="3" s="1"/>
  <c r="AY11" i="3"/>
  <c r="AW11" i="3"/>
  <c r="AV11" i="3"/>
  <c r="E11" i="3"/>
  <c r="BI10" i="3"/>
  <c r="BJ10" i="3" s="1"/>
  <c r="AZ10" i="3"/>
  <c r="AY10" i="3"/>
  <c r="BC10" i="3" s="1"/>
  <c r="AW10" i="3"/>
  <c r="AV10" i="3"/>
  <c r="E10" i="3"/>
  <c r="BJ9" i="3"/>
  <c r="BI9" i="3"/>
  <c r="AZ9" i="3"/>
  <c r="BC9" i="3" s="1"/>
  <c r="AY9" i="3"/>
  <c r="AW9" i="3"/>
  <c r="AV9" i="3"/>
  <c r="E9" i="3"/>
  <c r="BI8" i="3"/>
  <c r="BJ8" i="3" s="1"/>
  <c r="AZ8" i="3"/>
  <c r="AY8" i="3"/>
  <c r="AW8" i="3"/>
  <c r="BC8" i="3" s="1"/>
  <c r="AV8" i="3"/>
  <c r="E8" i="3"/>
  <c r="AG4" i="2" s="1"/>
  <c r="BI7" i="3"/>
  <c r="BJ7" i="3" s="1"/>
  <c r="AZ7" i="3"/>
  <c r="AY7" i="3"/>
  <c r="AW7" i="3"/>
  <c r="BC7" i="3" s="1"/>
  <c r="AV7" i="3"/>
  <c r="E7" i="3"/>
  <c r="AF4" i="2" s="1"/>
  <c r="BI6" i="3"/>
  <c r="BJ6" i="3" s="1"/>
  <c r="AZ6" i="3"/>
  <c r="AY6" i="3"/>
  <c r="AW6" i="3"/>
  <c r="AV6" i="3"/>
  <c r="E6" i="3"/>
  <c r="AE4" i="2" s="1"/>
  <c r="BJ5" i="3"/>
  <c r="BI5" i="3"/>
  <c r="AZ5" i="3"/>
  <c r="AY5" i="3"/>
  <c r="AW5" i="3"/>
  <c r="AV5" i="3"/>
  <c r="E5" i="3"/>
  <c r="AD4" i="2" s="1"/>
  <c r="BI4" i="3"/>
  <c r="BJ4" i="3" s="1"/>
  <c r="AZ4" i="3"/>
  <c r="AY4" i="3"/>
  <c r="AW4" i="3"/>
  <c r="AV4" i="3"/>
  <c r="E4" i="3"/>
  <c r="BJ3" i="3"/>
  <c r="BI3" i="3"/>
  <c r="BC3" i="3"/>
  <c r="AZ3" i="3"/>
  <c r="AY3" i="3"/>
  <c r="AW3" i="3"/>
  <c r="AV3" i="3"/>
  <c r="E3" i="3"/>
  <c r="BS224" i="2"/>
  <c r="BR224" i="2"/>
  <c r="BQ224" i="2"/>
  <c r="BP224" i="2"/>
  <c r="BO224" i="2"/>
  <c r="BN224" i="2"/>
  <c r="BM224" i="2"/>
  <c r="BL224" i="2"/>
  <c r="BK224" i="2"/>
  <c r="BJ224" i="2"/>
  <c r="BI224" i="2"/>
  <c r="BH224" i="2"/>
  <c r="BG224" i="2"/>
  <c r="BF224" i="2"/>
  <c r="BE224" i="2"/>
  <c r="BD224" i="2"/>
  <c r="BC224" i="2"/>
  <c r="BB224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G224" i="2"/>
  <c r="AF224" i="2"/>
  <c r="AE224" i="2"/>
  <c r="AD224" i="2"/>
  <c r="AC224" i="2"/>
  <c r="AA224" i="2"/>
  <c r="BS223" i="2"/>
  <c r="BR223" i="2"/>
  <c r="BQ223" i="2"/>
  <c r="BP223" i="2"/>
  <c r="BO223" i="2"/>
  <c r="BN223" i="2"/>
  <c r="BM223" i="2"/>
  <c r="BL223" i="2"/>
  <c r="BK223" i="2"/>
  <c r="BJ223" i="2"/>
  <c r="BI223" i="2"/>
  <c r="BH223" i="2"/>
  <c r="BG223" i="2"/>
  <c r="BF223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AG223" i="2"/>
  <c r="AF223" i="2"/>
  <c r="AE223" i="2"/>
  <c r="AD223" i="2"/>
  <c r="AC223" i="2"/>
  <c r="AA223" i="2"/>
  <c r="BS222" i="2"/>
  <c r="BR222" i="2"/>
  <c r="BQ222" i="2"/>
  <c r="BP222" i="2"/>
  <c r="BO222" i="2"/>
  <c r="BN222" i="2"/>
  <c r="BM222" i="2"/>
  <c r="BL222" i="2"/>
  <c r="BK222" i="2"/>
  <c r="BJ222" i="2"/>
  <c r="BI222" i="2"/>
  <c r="BH222" i="2"/>
  <c r="BG222" i="2"/>
  <c r="BF222" i="2"/>
  <c r="BE222" i="2"/>
  <c r="BD222" i="2"/>
  <c r="BC222" i="2"/>
  <c r="BB222" i="2"/>
  <c r="BA222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AG222" i="2"/>
  <c r="AF222" i="2"/>
  <c r="AE222" i="2"/>
  <c r="AD222" i="2"/>
  <c r="AC222" i="2"/>
  <c r="AA222" i="2"/>
  <c r="AA221" i="2"/>
  <c r="BS220" i="2"/>
  <c r="BR220" i="2"/>
  <c r="BQ220" i="2"/>
  <c r="BP220" i="2"/>
  <c r="BO220" i="2"/>
  <c r="BN220" i="2"/>
  <c r="BM220" i="2"/>
  <c r="BL220" i="2"/>
  <c r="BK220" i="2"/>
  <c r="BJ220" i="2"/>
  <c r="BI220" i="2"/>
  <c r="BH220" i="2"/>
  <c r="BG220" i="2"/>
  <c r="BF220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BS219" i="2"/>
  <c r="BR219" i="2"/>
  <c r="BQ219" i="2"/>
  <c r="BP219" i="2"/>
  <c r="BO219" i="2"/>
  <c r="BN219" i="2"/>
  <c r="BM219" i="2"/>
  <c r="BL219" i="2"/>
  <c r="BK219" i="2"/>
  <c r="BJ219" i="2"/>
  <c r="BI219" i="2"/>
  <c r="BH219" i="2"/>
  <c r="BG219" i="2"/>
  <c r="BF219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AG219" i="2"/>
  <c r="AF219" i="2"/>
  <c r="AE219" i="2"/>
  <c r="AD219" i="2"/>
  <c r="AC219" i="2"/>
  <c r="AB219" i="2"/>
  <c r="BS218" i="2"/>
  <c r="BR218" i="2"/>
  <c r="BQ218" i="2"/>
  <c r="BP218" i="2"/>
  <c r="BO218" i="2"/>
  <c r="BN218" i="2"/>
  <c r="BM218" i="2"/>
  <c r="BL218" i="2"/>
  <c r="BK218" i="2"/>
  <c r="BJ218" i="2"/>
  <c r="BI218" i="2"/>
  <c r="BH218" i="2"/>
  <c r="BG218" i="2"/>
  <c r="BF218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AG218" i="2"/>
  <c r="AF218" i="2"/>
  <c r="AE218" i="2"/>
  <c r="AD218" i="2"/>
  <c r="AC218" i="2"/>
  <c r="AB218" i="2"/>
  <c r="AA218" i="2"/>
  <c r="M218" i="2"/>
  <c r="BS217" i="2"/>
  <c r="BR217" i="2"/>
  <c r="BQ217" i="2"/>
  <c r="BP217" i="2"/>
  <c r="BO217" i="2"/>
  <c r="BN217" i="2"/>
  <c r="BM217" i="2"/>
  <c r="BL217" i="2"/>
  <c r="BK217" i="2"/>
  <c r="BJ217" i="2"/>
  <c r="BI217" i="2"/>
  <c r="BH217" i="2"/>
  <c r="BG217" i="2"/>
  <c r="BF217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M217" i="2"/>
  <c r="BS216" i="2"/>
  <c r="BR216" i="2"/>
  <c r="BQ216" i="2"/>
  <c r="BP216" i="2"/>
  <c r="BO216" i="2"/>
  <c r="BN216" i="2"/>
  <c r="BM216" i="2"/>
  <c r="BL216" i="2"/>
  <c r="BK216" i="2"/>
  <c r="BJ216" i="2"/>
  <c r="BI216" i="2"/>
  <c r="BH216" i="2"/>
  <c r="BG216" i="2"/>
  <c r="BF216" i="2"/>
  <c r="BE216" i="2"/>
  <c r="BD216" i="2"/>
  <c r="BC216" i="2"/>
  <c r="BB216" i="2"/>
  <c r="BA216" i="2"/>
  <c r="AZ216" i="2"/>
  <c r="AY216" i="2"/>
  <c r="AX216" i="2"/>
  <c r="AW216" i="2"/>
  <c r="AV216" i="2"/>
  <c r="AU216" i="2"/>
  <c r="AT216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G216" i="2"/>
  <c r="AF216" i="2"/>
  <c r="AE216" i="2"/>
  <c r="AD216" i="2"/>
  <c r="AC216" i="2"/>
  <c r="AB216" i="2"/>
  <c r="AA216" i="2"/>
  <c r="M216" i="2"/>
  <c r="BS215" i="2"/>
  <c r="BR215" i="2"/>
  <c r="BQ215" i="2"/>
  <c r="BP215" i="2"/>
  <c r="BO215" i="2"/>
  <c r="BN215" i="2"/>
  <c r="BM215" i="2"/>
  <c r="BL215" i="2"/>
  <c r="BK215" i="2"/>
  <c r="BJ215" i="2"/>
  <c r="BI215" i="2"/>
  <c r="BH215" i="2"/>
  <c r="BG215" i="2"/>
  <c r="BF215" i="2"/>
  <c r="BE215" i="2"/>
  <c r="BD215" i="2"/>
  <c r="BC215" i="2"/>
  <c r="BB215" i="2"/>
  <c r="BA215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M215" i="2"/>
  <c r="BS214" i="2"/>
  <c r="BR214" i="2"/>
  <c r="BQ214" i="2"/>
  <c r="BP214" i="2"/>
  <c r="BO214" i="2"/>
  <c r="BN214" i="2"/>
  <c r="BM214" i="2"/>
  <c r="BL214" i="2"/>
  <c r="BK214" i="2"/>
  <c r="BJ214" i="2"/>
  <c r="BI214" i="2"/>
  <c r="BH214" i="2"/>
  <c r="BG214" i="2"/>
  <c r="BF214" i="2"/>
  <c r="BE214" i="2"/>
  <c r="BD214" i="2"/>
  <c r="BC214" i="2"/>
  <c r="BB214" i="2"/>
  <c r="BA214" i="2"/>
  <c r="AZ214" i="2"/>
  <c r="AY214" i="2"/>
  <c r="AX214" i="2"/>
  <c r="AW214" i="2"/>
  <c r="AV214" i="2"/>
  <c r="AU214" i="2"/>
  <c r="AT214" i="2"/>
  <c r="AS214" i="2"/>
  <c r="AR214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B214" i="2"/>
  <c r="AA214" i="2"/>
  <c r="M214" i="2"/>
  <c r="BS213" i="2"/>
  <c r="BR213" i="2"/>
  <c r="BQ213" i="2"/>
  <c r="BP213" i="2"/>
  <c r="BO213" i="2"/>
  <c r="BN213" i="2"/>
  <c r="BM213" i="2"/>
  <c r="BL213" i="2"/>
  <c r="BK213" i="2"/>
  <c r="BJ213" i="2"/>
  <c r="BI213" i="2"/>
  <c r="BH213" i="2"/>
  <c r="BG213" i="2"/>
  <c r="BF213" i="2"/>
  <c r="BE213" i="2"/>
  <c r="BD213" i="2"/>
  <c r="BC213" i="2"/>
  <c r="BB213" i="2"/>
  <c r="BA213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M213" i="2"/>
  <c r="BS212" i="2"/>
  <c r="BR212" i="2"/>
  <c r="BQ212" i="2"/>
  <c r="BP212" i="2"/>
  <c r="BO212" i="2"/>
  <c r="BN212" i="2"/>
  <c r="BM212" i="2"/>
  <c r="BL212" i="2"/>
  <c r="BK212" i="2"/>
  <c r="BJ212" i="2"/>
  <c r="BI212" i="2"/>
  <c r="BH212" i="2"/>
  <c r="BG212" i="2"/>
  <c r="BF212" i="2"/>
  <c r="BE212" i="2"/>
  <c r="BD212" i="2"/>
  <c r="BC212" i="2"/>
  <c r="BB212" i="2"/>
  <c r="BA212" i="2"/>
  <c r="AZ212" i="2"/>
  <c r="AY212" i="2"/>
  <c r="AX212" i="2"/>
  <c r="AW212" i="2"/>
  <c r="AV212" i="2"/>
  <c r="AU212" i="2"/>
  <c r="AT212" i="2"/>
  <c r="AS212" i="2"/>
  <c r="AR212" i="2"/>
  <c r="AQ212" i="2"/>
  <c r="AP212" i="2"/>
  <c r="AO212" i="2"/>
  <c r="AN212" i="2"/>
  <c r="AM212" i="2"/>
  <c r="AL212" i="2"/>
  <c r="AK212" i="2"/>
  <c r="AJ212" i="2"/>
  <c r="AI212" i="2"/>
  <c r="AH212" i="2"/>
  <c r="AG212" i="2"/>
  <c r="AF212" i="2"/>
  <c r="AE212" i="2"/>
  <c r="AD212" i="2"/>
  <c r="AC212" i="2"/>
  <c r="AB212" i="2"/>
  <c r="AA212" i="2"/>
  <c r="M212" i="2"/>
  <c r="BS211" i="2"/>
  <c r="BR211" i="2"/>
  <c r="BQ211" i="2"/>
  <c r="BP211" i="2"/>
  <c r="BO211" i="2"/>
  <c r="BN211" i="2"/>
  <c r="BM211" i="2"/>
  <c r="BL211" i="2"/>
  <c r="BK211" i="2"/>
  <c r="BJ211" i="2"/>
  <c r="BI211" i="2"/>
  <c r="BH211" i="2"/>
  <c r="BG211" i="2"/>
  <c r="BF211" i="2"/>
  <c r="BE211" i="2"/>
  <c r="BD211" i="2"/>
  <c r="BC211" i="2"/>
  <c r="BB211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B211" i="2"/>
  <c r="AA211" i="2"/>
  <c r="M211" i="2"/>
  <c r="BS210" i="2"/>
  <c r="BR210" i="2"/>
  <c r="BQ210" i="2"/>
  <c r="BP210" i="2"/>
  <c r="BO210" i="2"/>
  <c r="BN210" i="2"/>
  <c r="BM210" i="2"/>
  <c r="BL210" i="2"/>
  <c r="BK210" i="2"/>
  <c r="BJ210" i="2"/>
  <c r="BI210" i="2"/>
  <c r="BH210" i="2"/>
  <c r="BG210" i="2"/>
  <c r="BF210" i="2"/>
  <c r="BE210" i="2"/>
  <c r="BD210" i="2"/>
  <c r="BC210" i="2"/>
  <c r="BB210" i="2"/>
  <c r="BA210" i="2"/>
  <c r="AZ210" i="2"/>
  <c r="AY210" i="2"/>
  <c r="AX210" i="2"/>
  <c r="AW210" i="2"/>
  <c r="AV210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M210" i="2"/>
  <c r="BS209" i="2"/>
  <c r="BR209" i="2"/>
  <c r="BQ209" i="2"/>
  <c r="BP209" i="2"/>
  <c r="BO209" i="2"/>
  <c r="BN209" i="2"/>
  <c r="BM209" i="2"/>
  <c r="BL209" i="2"/>
  <c r="BK209" i="2"/>
  <c r="BJ209" i="2"/>
  <c r="BI209" i="2"/>
  <c r="BH209" i="2"/>
  <c r="BG209" i="2"/>
  <c r="BF209" i="2"/>
  <c r="BE209" i="2"/>
  <c r="BD209" i="2"/>
  <c r="BC209" i="2"/>
  <c r="BB209" i="2"/>
  <c r="BA209" i="2"/>
  <c r="AZ209" i="2"/>
  <c r="AY209" i="2"/>
  <c r="AX209" i="2"/>
  <c r="AW209" i="2"/>
  <c r="AV209" i="2"/>
  <c r="AU209" i="2"/>
  <c r="AT209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M209" i="2"/>
  <c r="BS208" i="2"/>
  <c r="BR208" i="2"/>
  <c r="BQ208" i="2"/>
  <c r="BP208" i="2"/>
  <c r="BO208" i="2"/>
  <c r="BN208" i="2"/>
  <c r="BM208" i="2"/>
  <c r="BL208" i="2"/>
  <c r="BK208" i="2"/>
  <c r="BJ208" i="2"/>
  <c r="BI208" i="2"/>
  <c r="BH208" i="2"/>
  <c r="BG208" i="2"/>
  <c r="BF208" i="2"/>
  <c r="BE208" i="2"/>
  <c r="BD208" i="2"/>
  <c r="BC208" i="2"/>
  <c r="BB208" i="2"/>
  <c r="BA208" i="2"/>
  <c r="AZ208" i="2"/>
  <c r="AY208" i="2"/>
  <c r="AX208" i="2"/>
  <c r="AW208" i="2"/>
  <c r="AV208" i="2"/>
  <c r="AU208" i="2"/>
  <c r="AT208" i="2"/>
  <c r="AS208" i="2"/>
  <c r="AR208" i="2"/>
  <c r="AQ208" i="2"/>
  <c r="AP208" i="2"/>
  <c r="AO208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B208" i="2"/>
  <c r="BS207" i="2"/>
  <c r="BR207" i="2"/>
  <c r="BQ207" i="2"/>
  <c r="BP207" i="2"/>
  <c r="BO207" i="2"/>
  <c r="BN207" i="2"/>
  <c r="BM207" i="2"/>
  <c r="BL207" i="2"/>
  <c r="BK207" i="2"/>
  <c r="BJ207" i="2"/>
  <c r="BI207" i="2"/>
  <c r="BH207" i="2"/>
  <c r="BG207" i="2"/>
  <c r="BF207" i="2"/>
  <c r="BE207" i="2"/>
  <c r="BD207" i="2"/>
  <c r="BC207" i="2"/>
  <c r="BB207" i="2"/>
  <c r="BA207" i="2"/>
  <c r="AZ207" i="2"/>
  <c r="AY207" i="2"/>
  <c r="AX207" i="2"/>
  <c r="AW207" i="2"/>
  <c r="AV207" i="2"/>
  <c r="AU207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BS206" i="2"/>
  <c r="BR206" i="2"/>
  <c r="BQ206" i="2"/>
  <c r="BP206" i="2"/>
  <c r="BO206" i="2"/>
  <c r="BN206" i="2"/>
  <c r="BM206" i="2"/>
  <c r="BL206" i="2"/>
  <c r="BK206" i="2"/>
  <c r="BJ206" i="2"/>
  <c r="BI206" i="2"/>
  <c r="BH206" i="2"/>
  <c r="BG206" i="2"/>
  <c r="BF206" i="2"/>
  <c r="BE206" i="2"/>
  <c r="BD206" i="2"/>
  <c r="BC206" i="2"/>
  <c r="BB206" i="2"/>
  <c r="BA206" i="2"/>
  <c r="AZ206" i="2"/>
  <c r="AY206" i="2"/>
  <c r="AX206" i="2"/>
  <c r="AW206" i="2"/>
  <c r="AV206" i="2"/>
  <c r="AU206" i="2"/>
  <c r="AT206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G206" i="2"/>
  <c r="AF206" i="2"/>
  <c r="AE206" i="2"/>
  <c r="AD206" i="2"/>
  <c r="AC206" i="2"/>
  <c r="AB206" i="2"/>
  <c r="BS205" i="2"/>
  <c r="BR205" i="2"/>
  <c r="BQ205" i="2"/>
  <c r="BP205" i="2"/>
  <c r="BO205" i="2"/>
  <c r="BN205" i="2"/>
  <c r="BM205" i="2"/>
  <c r="BL205" i="2"/>
  <c r="BK205" i="2"/>
  <c r="BJ205" i="2"/>
  <c r="BI205" i="2"/>
  <c r="BH205" i="2"/>
  <c r="BG205" i="2"/>
  <c r="BF205" i="2"/>
  <c r="BE205" i="2"/>
  <c r="BD205" i="2"/>
  <c r="BC205" i="2"/>
  <c r="BB205" i="2"/>
  <c r="BA205" i="2"/>
  <c r="AZ205" i="2"/>
  <c r="AY205" i="2"/>
  <c r="AX205" i="2"/>
  <c r="AW205" i="2"/>
  <c r="AV205" i="2"/>
  <c r="AU205" i="2"/>
  <c r="AT205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BS204" i="2"/>
  <c r="BR204" i="2"/>
  <c r="BQ204" i="2"/>
  <c r="BP204" i="2"/>
  <c r="BO204" i="2"/>
  <c r="BN204" i="2"/>
  <c r="BM204" i="2"/>
  <c r="BL204" i="2"/>
  <c r="BK204" i="2"/>
  <c r="BJ204" i="2"/>
  <c r="BI204" i="2"/>
  <c r="BH204" i="2"/>
  <c r="BG204" i="2"/>
  <c r="BF204" i="2"/>
  <c r="BE204" i="2"/>
  <c r="BD204" i="2"/>
  <c r="BC204" i="2"/>
  <c r="BB204" i="2"/>
  <c r="BA204" i="2"/>
  <c r="AZ204" i="2"/>
  <c r="AY204" i="2"/>
  <c r="AX204" i="2"/>
  <c r="AW204" i="2"/>
  <c r="AV204" i="2"/>
  <c r="AU204" i="2"/>
  <c r="AT204" i="2"/>
  <c r="AS204" i="2"/>
  <c r="AR204" i="2"/>
  <c r="AQ204" i="2"/>
  <c r="AP204" i="2"/>
  <c r="AO204" i="2"/>
  <c r="AN204" i="2"/>
  <c r="AM204" i="2"/>
  <c r="AL204" i="2"/>
  <c r="AK204" i="2"/>
  <c r="AJ204" i="2"/>
  <c r="AI204" i="2"/>
  <c r="AH204" i="2"/>
  <c r="AG204" i="2"/>
  <c r="AF204" i="2"/>
  <c r="AE204" i="2"/>
  <c r="AD204" i="2"/>
  <c r="AC204" i="2"/>
  <c r="AB204" i="2"/>
  <c r="BS203" i="2"/>
  <c r="BR203" i="2"/>
  <c r="BQ203" i="2"/>
  <c r="BP203" i="2"/>
  <c r="BO203" i="2"/>
  <c r="BN203" i="2"/>
  <c r="BM203" i="2"/>
  <c r="BL203" i="2"/>
  <c r="BK203" i="2"/>
  <c r="BJ203" i="2"/>
  <c r="BI203" i="2"/>
  <c r="BH203" i="2"/>
  <c r="BG203" i="2"/>
  <c r="BF203" i="2"/>
  <c r="BE203" i="2"/>
  <c r="BD203" i="2"/>
  <c r="BC203" i="2"/>
  <c r="BB203" i="2"/>
  <c r="BA203" i="2"/>
  <c r="AZ203" i="2"/>
  <c r="AY203" i="2"/>
  <c r="AX203" i="2"/>
  <c r="AW203" i="2"/>
  <c r="AV203" i="2"/>
  <c r="AU203" i="2"/>
  <c r="AT203" i="2"/>
  <c r="AS203" i="2"/>
  <c r="AR203" i="2"/>
  <c r="AQ203" i="2"/>
  <c r="AP203" i="2"/>
  <c r="AO203" i="2"/>
  <c r="AN203" i="2"/>
  <c r="AM203" i="2"/>
  <c r="AL203" i="2"/>
  <c r="AK203" i="2"/>
  <c r="AJ203" i="2"/>
  <c r="AI203" i="2"/>
  <c r="AH203" i="2"/>
  <c r="AG203" i="2"/>
  <c r="AF203" i="2"/>
  <c r="AE203" i="2"/>
  <c r="AD203" i="2"/>
  <c r="AC203" i="2"/>
  <c r="AB203" i="2"/>
  <c r="AA203" i="2"/>
  <c r="M203" i="2"/>
  <c r="BS202" i="2"/>
  <c r="BR202" i="2"/>
  <c r="BQ202" i="2"/>
  <c r="BP202" i="2"/>
  <c r="BO202" i="2"/>
  <c r="BN202" i="2"/>
  <c r="BM202" i="2"/>
  <c r="BL202" i="2"/>
  <c r="BK202" i="2"/>
  <c r="BJ202" i="2"/>
  <c r="BI202" i="2"/>
  <c r="BH202" i="2"/>
  <c r="BG202" i="2"/>
  <c r="BF202" i="2"/>
  <c r="BE202" i="2"/>
  <c r="BD202" i="2"/>
  <c r="BC202" i="2"/>
  <c r="BB202" i="2"/>
  <c r="BA202" i="2"/>
  <c r="AZ202" i="2"/>
  <c r="AY202" i="2"/>
  <c r="AX202" i="2"/>
  <c r="AW202" i="2"/>
  <c r="AV202" i="2"/>
  <c r="AU202" i="2"/>
  <c r="AT202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B202" i="2"/>
  <c r="AA202" i="2"/>
  <c r="M202" i="2"/>
  <c r="BS201" i="2"/>
  <c r="BR201" i="2"/>
  <c r="BQ201" i="2"/>
  <c r="BP201" i="2"/>
  <c r="BO201" i="2"/>
  <c r="BN201" i="2"/>
  <c r="BM201" i="2"/>
  <c r="BL201" i="2"/>
  <c r="BK201" i="2"/>
  <c r="BJ201" i="2"/>
  <c r="BI201" i="2"/>
  <c r="BH201" i="2"/>
  <c r="BG201" i="2"/>
  <c r="BF201" i="2"/>
  <c r="BE201" i="2"/>
  <c r="BD201" i="2"/>
  <c r="BC201" i="2"/>
  <c r="BB201" i="2"/>
  <c r="BA201" i="2"/>
  <c r="AZ201" i="2"/>
  <c r="AY201" i="2"/>
  <c r="AX201" i="2"/>
  <c r="AW201" i="2"/>
  <c r="AV201" i="2"/>
  <c r="AU201" i="2"/>
  <c r="AT201" i="2"/>
  <c r="AS201" i="2"/>
  <c r="AR201" i="2"/>
  <c r="AQ201" i="2"/>
  <c r="AP201" i="2"/>
  <c r="AO201" i="2"/>
  <c r="AN201" i="2"/>
  <c r="AM201" i="2"/>
  <c r="AL201" i="2"/>
  <c r="AK201" i="2"/>
  <c r="AJ201" i="2"/>
  <c r="AI201" i="2"/>
  <c r="AH201" i="2"/>
  <c r="AG201" i="2"/>
  <c r="AF201" i="2"/>
  <c r="AE201" i="2"/>
  <c r="AD201" i="2"/>
  <c r="AC201" i="2"/>
  <c r="AB201" i="2"/>
  <c r="AA201" i="2"/>
  <c r="M201" i="2"/>
  <c r="BS200" i="2"/>
  <c r="BR200" i="2"/>
  <c r="BQ200" i="2"/>
  <c r="BP200" i="2"/>
  <c r="BO200" i="2"/>
  <c r="BN200" i="2"/>
  <c r="BM200" i="2"/>
  <c r="BL200" i="2"/>
  <c r="BK200" i="2"/>
  <c r="BJ200" i="2"/>
  <c r="BI200" i="2"/>
  <c r="BH200" i="2"/>
  <c r="BG200" i="2"/>
  <c r="BF200" i="2"/>
  <c r="BE200" i="2"/>
  <c r="BD200" i="2"/>
  <c r="BC200" i="2"/>
  <c r="BB200" i="2"/>
  <c r="BA200" i="2"/>
  <c r="AZ200" i="2"/>
  <c r="AY200" i="2"/>
  <c r="AX200" i="2"/>
  <c r="AW200" i="2"/>
  <c r="AV200" i="2"/>
  <c r="AU200" i="2"/>
  <c r="AT200" i="2"/>
  <c r="AS200" i="2"/>
  <c r="AR200" i="2"/>
  <c r="AQ200" i="2"/>
  <c r="AP200" i="2"/>
  <c r="AO200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B200" i="2"/>
  <c r="AA200" i="2"/>
  <c r="M200" i="2"/>
  <c r="BS199" i="2"/>
  <c r="BR199" i="2"/>
  <c r="BQ199" i="2"/>
  <c r="BP199" i="2"/>
  <c r="BO199" i="2"/>
  <c r="BN199" i="2"/>
  <c r="BM199" i="2"/>
  <c r="BL199" i="2"/>
  <c r="BK199" i="2"/>
  <c r="BJ199" i="2"/>
  <c r="BI199" i="2"/>
  <c r="BH199" i="2"/>
  <c r="BG199" i="2"/>
  <c r="BF199" i="2"/>
  <c r="BE199" i="2"/>
  <c r="BD199" i="2"/>
  <c r="BC199" i="2"/>
  <c r="BB199" i="2"/>
  <c r="BA199" i="2"/>
  <c r="AZ199" i="2"/>
  <c r="AY199" i="2"/>
  <c r="AX199" i="2"/>
  <c r="AW199" i="2"/>
  <c r="AV199" i="2"/>
  <c r="AU199" i="2"/>
  <c r="AT199" i="2"/>
  <c r="AS199" i="2"/>
  <c r="AR199" i="2"/>
  <c r="AQ199" i="2"/>
  <c r="AP199" i="2"/>
  <c r="AO199" i="2"/>
  <c r="AN199" i="2"/>
  <c r="AM199" i="2"/>
  <c r="AL199" i="2"/>
  <c r="AK199" i="2"/>
  <c r="AJ199" i="2"/>
  <c r="AI199" i="2"/>
  <c r="AH199" i="2"/>
  <c r="AG199" i="2"/>
  <c r="AF199" i="2"/>
  <c r="AE199" i="2"/>
  <c r="AD199" i="2"/>
  <c r="AC199" i="2"/>
  <c r="AB199" i="2"/>
  <c r="AA199" i="2"/>
  <c r="M199" i="2"/>
  <c r="BS198" i="2"/>
  <c r="BR198" i="2"/>
  <c r="BQ198" i="2"/>
  <c r="BP198" i="2"/>
  <c r="BO198" i="2"/>
  <c r="BN198" i="2"/>
  <c r="BM198" i="2"/>
  <c r="BL198" i="2"/>
  <c r="BK198" i="2"/>
  <c r="BJ198" i="2"/>
  <c r="BI198" i="2"/>
  <c r="BH198" i="2"/>
  <c r="BG198" i="2"/>
  <c r="BF198" i="2"/>
  <c r="BE198" i="2"/>
  <c r="BD198" i="2"/>
  <c r="BC198" i="2"/>
  <c r="BB198" i="2"/>
  <c r="BA198" i="2"/>
  <c r="AZ198" i="2"/>
  <c r="AY198" i="2"/>
  <c r="AX198" i="2"/>
  <c r="AW198" i="2"/>
  <c r="AV198" i="2"/>
  <c r="AU198" i="2"/>
  <c r="AT198" i="2"/>
  <c r="AS198" i="2"/>
  <c r="AR198" i="2"/>
  <c r="AQ198" i="2"/>
  <c r="AP198" i="2"/>
  <c r="AO198" i="2"/>
  <c r="AN198" i="2"/>
  <c r="AM198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M198" i="2"/>
  <c r="BS197" i="2"/>
  <c r="BR197" i="2"/>
  <c r="BQ197" i="2"/>
  <c r="BP197" i="2"/>
  <c r="BO197" i="2"/>
  <c r="BN197" i="2"/>
  <c r="BM197" i="2"/>
  <c r="BL197" i="2"/>
  <c r="BK197" i="2"/>
  <c r="BJ197" i="2"/>
  <c r="BI197" i="2"/>
  <c r="BH197" i="2"/>
  <c r="BG197" i="2"/>
  <c r="BF197" i="2"/>
  <c r="BE197" i="2"/>
  <c r="BD197" i="2"/>
  <c r="BC197" i="2"/>
  <c r="BB197" i="2"/>
  <c r="BA197" i="2"/>
  <c r="AZ197" i="2"/>
  <c r="AY197" i="2"/>
  <c r="AX197" i="2"/>
  <c r="AW197" i="2"/>
  <c r="AV197" i="2"/>
  <c r="AU197" i="2"/>
  <c r="AT197" i="2"/>
  <c r="AS197" i="2"/>
  <c r="AR197" i="2"/>
  <c r="AQ197" i="2"/>
  <c r="AP197" i="2"/>
  <c r="AO197" i="2"/>
  <c r="AN197" i="2"/>
  <c r="AM197" i="2"/>
  <c r="AL197" i="2"/>
  <c r="AK197" i="2"/>
  <c r="AJ197" i="2"/>
  <c r="AI197" i="2"/>
  <c r="AH197" i="2"/>
  <c r="AG197" i="2"/>
  <c r="AF197" i="2"/>
  <c r="AE197" i="2"/>
  <c r="AD197" i="2"/>
  <c r="AC197" i="2"/>
  <c r="AB197" i="2"/>
  <c r="AA197" i="2"/>
  <c r="M197" i="2"/>
  <c r="BS196" i="2"/>
  <c r="BR196" i="2"/>
  <c r="BQ196" i="2"/>
  <c r="BP196" i="2"/>
  <c r="BO196" i="2"/>
  <c r="BN196" i="2"/>
  <c r="BM196" i="2"/>
  <c r="BL196" i="2"/>
  <c r="BK196" i="2"/>
  <c r="BJ196" i="2"/>
  <c r="BI196" i="2"/>
  <c r="BH196" i="2"/>
  <c r="BG196" i="2"/>
  <c r="BF196" i="2"/>
  <c r="BE196" i="2"/>
  <c r="BD196" i="2"/>
  <c r="BC196" i="2"/>
  <c r="BB196" i="2"/>
  <c r="BA196" i="2"/>
  <c r="AZ196" i="2"/>
  <c r="AY196" i="2"/>
  <c r="AX196" i="2"/>
  <c r="AW196" i="2"/>
  <c r="AV196" i="2"/>
  <c r="AU196" i="2"/>
  <c r="AT196" i="2"/>
  <c r="AS196" i="2"/>
  <c r="AR196" i="2"/>
  <c r="AQ196" i="2"/>
  <c r="AP196" i="2"/>
  <c r="AO196" i="2"/>
  <c r="AN196" i="2"/>
  <c r="AM196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M196" i="2"/>
  <c r="BS195" i="2"/>
  <c r="BR195" i="2"/>
  <c r="BQ195" i="2"/>
  <c r="BP195" i="2"/>
  <c r="BO195" i="2"/>
  <c r="BN195" i="2"/>
  <c r="BM195" i="2"/>
  <c r="BL195" i="2"/>
  <c r="BK195" i="2"/>
  <c r="BJ195" i="2"/>
  <c r="BI195" i="2"/>
  <c r="BH195" i="2"/>
  <c r="BG195" i="2"/>
  <c r="BF195" i="2"/>
  <c r="BE195" i="2"/>
  <c r="BD195" i="2"/>
  <c r="BC195" i="2"/>
  <c r="BB195" i="2"/>
  <c r="BA195" i="2"/>
  <c r="AZ195" i="2"/>
  <c r="AY195" i="2"/>
  <c r="AX195" i="2"/>
  <c r="AW195" i="2"/>
  <c r="AV195" i="2"/>
  <c r="AU195" i="2"/>
  <c r="AT195" i="2"/>
  <c r="AS195" i="2"/>
  <c r="AR195" i="2"/>
  <c r="AQ195" i="2"/>
  <c r="AP195" i="2"/>
  <c r="AO195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M195" i="2"/>
  <c r="BS194" i="2"/>
  <c r="BR194" i="2"/>
  <c r="BQ194" i="2"/>
  <c r="BP194" i="2"/>
  <c r="BO194" i="2"/>
  <c r="BN194" i="2"/>
  <c r="BM194" i="2"/>
  <c r="BL194" i="2"/>
  <c r="BK194" i="2"/>
  <c r="BJ194" i="2"/>
  <c r="BI194" i="2"/>
  <c r="BH194" i="2"/>
  <c r="BG194" i="2"/>
  <c r="BF194" i="2"/>
  <c r="BE194" i="2"/>
  <c r="BD194" i="2"/>
  <c r="BC194" i="2"/>
  <c r="BB194" i="2"/>
  <c r="BA194" i="2"/>
  <c r="AZ194" i="2"/>
  <c r="AY194" i="2"/>
  <c r="AX194" i="2"/>
  <c r="AW194" i="2"/>
  <c r="AV194" i="2"/>
  <c r="AU194" i="2"/>
  <c r="AT194" i="2"/>
  <c r="AS194" i="2"/>
  <c r="AR194" i="2"/>
  <c r="AQ194" i="2"/>
  <c r="AP194" i="2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M194" i="2"/>
  <c r="BS193" i="2"/>
  <c r="BR193" i="2"/>
  <c r="BQ193" i="2"/>
  <c r="BP193" i="2"/>
  <c r="BO193" i="2"/>
  <c r="BN193" i="2"/>
  <c r="BM193" i="2"/>
  <c r="BL193" i="2"/>
  <c r="BK193" i="2"/>
  <c r="BJ193" i="2"/>
  <c r="BI193" i="2"/>
  <c r="BH193" i="2"/>
  <c r="BG193" i="2"/>
  <c r="BF193" i="2"/>
  <c r="BE193" i="2"/>
  <c r="BD193" i="2"/>
  <c r="BC193" i="2"/>
  <c r="BB193" i="2"/>
  <c r="BA193" i="2"/>
  <c r="AZ193" i="2"/>
  <c r="AY193" i="2"/>
  <c r="AX193" i="2"/>
  <c r="AW193" i="2"/>
  <c r="AV193" i="2"/>
  <c r="AU193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M193" i="2"/>
  <c r="BS188" i="2"/>
  <c r="BR188" i="2"/>
  <c r="BQ188" i="2"/>
  <c r="BP188" i="2"/>
  <c r="BO188" i="2"/>
  <c r="BN188" i="2"/>
  <c r="BM188" i="2"/>
  <c r="BL188" i="2"/>
  <c r="BK188" i="2"/>
  <c r="BJ188" i="2"/>
  <c r="BI188" i="2"/>
  <c r="BH188" i="2"/>
  <c r="BG188" i="2"/>
  <c r="BF188" i="2"/>
  <c r="BE188" i="2"/>
  <c r="BD188" i="2"/>
  <c r="BC188" i="2"/>
  <c r="BB188" i="2"/>
  <c r="BA188" i="2"/>
  <c r="AZ188" i="2"/>
  <c r="AY188" i="2"/>
  <c r="AX188" i="2"/>
  <c r="AW188" i="2"/>
  <c r="AV188" i="2"/>
  <c r="AU188" i="2"/>
  <c r="AT188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BS187" i="2"/>
  <c r="BR187" i="2"/>
  <c r="BQ187" i="2"/>
  <c r="BP187" i="2"/>
  <c r="BO187" i="2"/>
  <c r="BN187" i="2"/>
  <c r="BM187" i="2"/>
  <c r="BL187" i="2"/>
  <c r="BK187" i="2"/>
  <c r="BJ187" i="2"/>
  <c r="BI187" i="2"/>
  <c r="BH187" i="2"/>
  <c r="BG187" i="2"/>
  <c r="BF187" i="2"/>
  <c r="BE187" i="2"/>
  <c r="BD187" i="2"/>
  <c r="BC187" i="2"/>
  <c r="BB187" i="2"/>
  <c r="BA187" i="2"/>
  <c r="AZ187" i="2"/>
  <c r="AY187" i="2"/>
  <c r="AX187" i="2"/>
  <c r="AW187" i="2"/>
  <c r="AV187" i="2"/>
  <c r="AU187" i="2"/>
  <c r="AT187" i="2"/>
  <c r="AS187" i="2"/>
  <c r="AR187" i="2"/>
  <c r="AQ187" i="2"/>
  <c r="AP187" i="2"/>
  <c r="AO187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B187" i="2"/>
  <c r="M187" i="2"/>
  <c r="BS186" i="2"/>
  <c r="BR186" i="2"/>
  <c r="BQ186" i="2"/>
  <c r="BP186" i="2"/>
  <c r="BO186" i="2"/>
  <c r="BN186" i="2"/>
  <c r="BM186" i="2"/>
  <c r="BL186" i="2"/>
  <c r="BK186" i="2"/>
  <c r="BJ186" i="2"/>
  <c r="BI186" i="2"/>
  <c r="BH186" i="2"/>
  <c r="BG186" i="2"/>
  <c r="BF186" i="2"/>
  <c r="BE186" i="2"/>
  <c r="BD186" i="2"/>
  <c r="BC186" i="2"/>
  <c r="BB186" i="2"/>
  <c r="BA186" i="2"/>
  <c r="AZ186" i="2"/>
  <c r="AY186" i="2"/>
  <c r="AX186" i="2"/>
  <c r="AW186" i="2"/>
  <c r="AV186" i="2"/>
  <c r="AU186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BS185" i="2"/>
  <c r="BR185" i="2"/>
  <c r="BQ185" i="2"/>
  <c r="BP185" i="2"/>
  <c r="BO185" i="2"/>
  <c r="BN185" i="2"/>
  <c r="BM185" i="2"/>
  <c r="BL185" i="2"/>
  <c r="BK185" i="2"/>
  <c r="BJ185" i="2"/>
  <c r="BI185" i="2"/>
  <c r="BH185" i="2"/>
  <c r="BG185" i="2"/>
  <c r="BF185" i="2"/>
  <c r="BE185" i="2"/>
  <c r="BD185" i="2"/>
  <c r="BC185" i="2"/>
  <c r="BB185" i="2"/>
  <c r="BA185" i="2"/>
  <c r="AZ185" i="2"/>
  <c r="AY185" i="2"/>
  <c r="AX185" i="2"/>
  <c r="AW185" i="2"/>
  <c r="AV185" i="2"/>
  <c r="AU185" i="2"/>
  <c r="AT185" i="2"/>
  <c r="AS185" i="2"/>
  <c r="AR185" i="2"/>
  <c r="AQ185" i="2"/>
  <c r="AP185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BS184" i="2"/>
  <c r="BR184" i="2"/>
  <c r="BQ184" i="2"/>
  <c r="BP184" i="2"/>
  <c r="BO184" i="2"/>
  <c r="BN184" i="2"/>
  <c r="BM184" i="2"/>
  <c r="BL184" i="2"/>
  <c r="BK184" i="2"/>
  <c r="BJ184" i="2"/>
  <c r="BI184" i="2"/>
  <c r="BH184" i="2"/>
  <c r="BG184" i="2"/>
  <c r="BF184" i="2"/>
  <c r="BE184" i="2"/>
  <c r="BD184" i="2"/>
  <c r="BC184" i="2"/>
  <c r="BB184" i="2"/>
  <c r="BA184" i="2"/>
  <c r="AZ184" i="2"/>
  <c r="AY184" i="2"/>
  <c r="AX184" i="2"/>
  <c r="AW184" i="2"/>
  <c r="AV184" i="2"/>
  <c r="AU184" i="2"/>
  <c r="AT184" i="2"/>
  <c r="AS184" i="2"/>
  <c r="AR184" i="2"/>
  <c r="AQ184" i="2"/>
  <c r="AP184" i="2"/>
  <c r="AO184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B184" i="2"/>
  <c r="BS183" i="2"/>
  <c r="BR183" i="2"/>
  <c r="BQ183" i="2"/>
  <c r="BP183" i="2"/>
  <c r="BO183" i="2"/>
  <c r="BN183" i="2"/>
  <c r="BM183" i="2"/>
  <c r="BL183" i="2"/>
  <c r="BK183" i="2"/>
  <c r="BJ183" i="2"/>
  <c r="BI183" i="2"/>
  <c r="BH183" i="2"/>
  <c r="BG183" i="2"/>
  <c r="BF183" i="2"/>
  <c r="BE183" i="2"/>
  <c r="BD183" i="2"/>
  <c r="BC183" i="2"/>
  <c r="BB183" i="2"/>
  <c r="BA183" i="2"/>
  <c r="AZ183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BS182" i="2"/>
  <c r="BR182" i="2"/>
  <c r="BQ182" i="2"/>
  <c r="BP182" i="2"/>
  <c r="BO182" i="2"/>
  <c r="BN182" i="2"/>
  <c r="BM182" i="2"/>
  <c r="BL182" i="2"/>
  <c r="BK182" i="2"/>
  <c r="BJ182" i="2"/>
  <c r="BI182" i="2"/>
  <c r="BH182" i="2"/>
  <c r="BG182" i="2"/>
  <c r="BF182" i="2"/>
  <c r="BE182" i="2"/>
  <c r="BD182" i="2"/>
  <c r="BC182" i="2"/>
  <c r="BB182" i="2"/>
  <c r="BA182" i="2"/>
  <c r="AZ182" i="2"/>
  <c r="AY182" i="2"/>
  <c r="AX182" i="2"/>
  <c r="AW182" i="2"/>
  <c r="AV182" i="2"/>
  <c r="AU182" i="2"/>
  <c r="AT182" i="2"/>
  <c r="AS182" i="2"/>
  <c r="AR182" i="2"/>
  <c r="AQ182" i="2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B182" i="2"/>
  <c r="BS181" i="2"/>
  <c r="BR181" i="2"/>
  <c r="BQ181" i="2"/>
  <c r="BP181" i="2"/>
  <c r="BO181" i="2"/>
  <c r="BN181" i="2"/>
  <c r="BM181" i="2"/>
  <c r="BL181" i="2"/>
  <c r="BK181" i="2"/>
  <c r="BJ181" i="2"/>
  <c r="BI181" i="2"/>
  <c r="BH181" i="2"/>
  <c r="BG181" i="2"/>
  <c r="BF181" i="2"/>
  <c r="BE181" i="2"/>
  <c r="BD181" i="2"/>
  <c r="BC181" i="2"/>
  <c r="BB181" i="2"/>
  <c r="BA181" i="2"/>
  <c r="AZ181" i="2"/>
  <c r="AY181" i="2"/>
  <c r="AX181" i="2"/>
  <c r="AW181" i="2"/>
  <c r="AV181" i="2"/>
  <c r="AU181" i="2"/>
  <c r="AT181" i="2"/>
  <c r="AS181" i="2"/>
  <c r="AR181" i="2"/>
  <c r="AQ181" i="2"/>
  <c r="AP181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M181" i="2"/>
  <c r="BS180" i="2"/>
  <c r="BR180" i="2"/>
  <c r="BQ180" i="2"/>
  <c r="BP180" i="2"/>
  <c r="BO180" i="2"/>
  <c r="BN180" i="2"/>
  <c r="BM180" i="2"/>
  <c r="BL180" i="2"/>
  <c r="BK180" i="2"/>
  <c r="BJ180" i="2"/>
  <c r="BI180" i="2"/>
  <c r="BH180" i="2"/>
  <c r="BG180" i="2"/>
  <c r="BF180" i="2"/>
  <c r="BE180" i="2"/>
  <c r="BD180" i="2"/>
  <c r="BC180" i="2"/>
  <c r="BB180" i="2"/>
  <c r="BA180" i="2"/>
  <c r="AZ180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M180" i="2"/>
  <c r="BS179" i="2"/>
  <c r="BR179" i="2"/>
  <c r="BQ179" i="2"/>
  <c r="BP179" i="2"/>
  <c r="BO179" i="2"/>
  <c r="BN179" i="2"/>
  <c r="BM179" i="2"/>
  <c r="BL179" i="2"/>
  <c r="BK179" i="2"/>
  <c r="BJ179" i="2"/>
  <c r="BI179" i="2"/>
  <c r="BH179" i="2"/>
  <c r="BG179" i="2"/>
  <c r="BF179" i="2"/>
  <c r="BE179" i="2"/>
  <c r="BD179" i="2"/>
  <c r="BC179" i="2"/>
  <c r="BB179" i="2"/>
  <c r="BA179" i="2"/>
  <c r="AZ179" i="2"/>
  <c r="AY179" i="2"/>
  <c r="AX179" i="2"/>
  <c r="AW179" i="2"/>
  <c r="AV179" i="2"/>
  <c r="AU179" i="2"/>
  <c r="AT179" i="2"/>
  <c r="AS179" i="2"/>
  <c r="AR179" i="2"/>
  <c r="AQ179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M179" i="2"/>
  <c r="BS178" i="2"/>
  <c r="BR178" i="2"/>
  <c r="BQ178" i="2"/>
  <c r="BP178" i="2"/>
  <c r="BO178" i="2"/>
  <c r="BN178" i="2"/>
  <c r="BM178" i="2"/>
  <c r="BL178" i="2"/>
  <c r="BK178" i="2"/>
  <c r="BJ178" i="2"/>
  <c r="BI178" i="2"/>
  <c r="BH178" i="2"/>
  <c r="BG178" i="2"/>
  <c r="BF178" i="2"/>
  <c r="BE178" i="2"/>
  <c r="BD178" i="2"/>
  <c r="BC178" i="2"/>
  <c r="BB178" i="2"/>
  <c r="BA178" i="2"/>
  <c r="AZ178" i="2"/>
  <c r="AY178" i="2"/>
  <c r="AX178" i="2"/>
  <c r="AW178" i="2"/>
  <c r="AV178" i="2"/>
  <c r="AU178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BS177" i="2"/>
  <c r="BR177" i="2"/>
  <c r="BQ177" i="2"/>
  <c r="BP177" i="2"/>
  <c r="BO177" i="2"/>
  <c r="BN177" i="2"/>
  <c r="BM177" i="2"/>
  <c r="BL177" i="2"/>
  <c r="BK177" i="2"/>
  <c r="BJ177" i="2"/>
  <c r="BI177" i="2"/>
  <c r="BH177" i="2"/>
  <c r="BG177" i="2"/>
  <c r="BF177" i="2"/>
  <c r="BE177" i="2"/>
  <c r="BD177" i="2"/>
  <c r="BC177" i="2"/>
  <c r="BB177" i="2"/>
  <c r="BA177" i="2"/>
  <c r="AZ177" i="2"/>
  <c r="AY177" i="2"/>
  <c r="AX177" i="2"/>
  <c r="AW177" i="2"/>
  <c r="AV177" i="2"/>
  <c r="AU177" i="2"/>
  <c r="AT177" i="2"/>
  <c r="AS177" i="2"/>
  <c r="AR177" i="2"/>
  <c r="AQ177" i="2"/>
  <c r="AP177" i="2"/>
  <c r="AO177" i="2"/>
  <c r="AN177" i="2"/>
  <c r="AM177" i="2"/>
  <c r="AL177" i="2"/>
  <c r="AK177" i="2"/>
  <c r="AJ177" i="2"/>
  <c r="AI177" i="2"/>
  <c r="AH177" i="2"/>
  <c r="AG177" i="2"/>
  <c r="AF177" i="2"/>
  <c r="AE177" i="2"/>
  <c r="AD177" i="2"/>
  <c r="AC177" i="2"/>
  <c r="AB177" i="2"/>
  <c r="BS176" i="2"/>
  <c r="BR176" i="2"/>
  <c r="BQ176" i="2"/>
  <c r="BP176" i="2"/>
  <c r="BO176" i="2"/>
  <c r="BN176" i="2"/>
  <c r="BM176" i="2"/>
  <c r="BL176" i="2"/>
  <c r="BK176" i="2"/>
  <c r="BJ176" i="2"/>
  <c r="BI176" i="2"/>
  <c r="BH176" i="2"/>
  <c r="BG176" i="2"/>
  <c r="BF176" i="2"/>
  <c r="BE176" i="2"/>
  <c r="BD176" i="2"/>
  <c r="BC176" i="2"/>
  <c r="BB176" i="2"/>
  <c r="BA176" i="2"/>
  <c r="AZ176" i="2"/>
  <c r="AY176" i="2"/>
  <c r="AX176" i="2"/>
  <c r="AW176" i="2"/>
  <c r="AV176" i="2"/>
  <c r="AU176" i="2"/>
  <c r="AT176" i="2"/>
  <c r="AS176" i="2"/>
  <c r="AR176" i="2"/>
  <c r="AQ176" i="2"/>
  <c r="AP176" i="2"/>
  <c r="AO176" i="2"/>
  <c r="AN176" i="2"/>
  <c r="AM176" i="2"/>
  <c r="AL176" i="2"/>
  <c r="AK176" i="2"/>
  <c r="AJ176" i="2"/>
  <c r="AI176" i="2"/>
  <c r="AH176" i="2"/>
  <c r="AG176" i="2"/>
  <c r="AF176" i="2"/>
  <c r="AE176" i="2"/>
  <c r="AD176" i="2"/>
  <c r="AC176" i="2"/>
  <c r="AB176" i="2"/>
  <c r="BS175" i="2"/>
  <c r="BR175" i="2"/>
  <c r="BQ175" i="2"/>
  <c r="BP175" i="2"/>
  <c r="BO175" i="2"/>
  <c r="BN175" i="2"/>
  <c r="BM175" i="2"/>
  <c r="BL175" i="2"/>
  <c r="BK175" i="2"/>
  <c r="BJ175" i="2"/>
  <c r="BI175" i="2"/>
  <c r="BH175" i="2"/>
  <c r="BG175" i="2"/>
  <c r="BF175" i="2"/>
  <c r="BE175" i="2"/>
  <c r="BD175" i="2"/>
  <c r="BC175" i="2"/>
  <c r="BB175" i="2"/>
  <c r="BA175" i="2"/>
  <c r="AZ175" i="2"/>
  <c r="AY175" i="2"/>
  <c r="AX175" i="2"/>
  <c r="AW175" i="2"/>
  <c r="AV175" i="2"/>
  <c r="AU175" i="2"/>
  <c r="AT175" i="2"/>
  <c r="AS175" i="2"/>
  <c r="AR175" i="2"/>
  <c r="AQ175" i="2"/>
  <c r="AP175" i="2"/>
  <c r="AO175" i="2"/>
  <c r="AN175" i="2"/>
  <c r="AM175" i="2"/>
  <c r="AL175" i="2"/>
  <c r="AK175" i="2"/>
  <c r="AJ175" i="2"/>
  <c r="AI175" i="2"/>
  <c r="AH175" i="2"/>
  <c r="AG175" i="2"/>
  <c r="AF175" i="2"/>
  <c r="AE175" i="2"/>
  <c r="AD175" i="2"/>
  <c r="AC175" i="2"/>
  <c r="AB175" i="2"/>
  <c r="BS174" i="2"/>
  <c r="BR174" i="2"/>
  <c r="BQ174" i="2"/>
  <c r="BP174" i="2"/>
  <c r="BO174" i="2"/>
  <c r="BN174" i="2"/>
  <c r="BM174" i="2"/>
  <c r="BL174" i="2"/>
  <c r="BK174" i="2"/>
  <c r="BJ174" i="2"/>
  <c r="BI174" i="2"/>
  <c r="BH174" i="2"/>
  <c r="BG174" i="2"/>
  <c r="BF174" i="2"/>
  <c r="BE174" i="2"/>
  <c r="BD174" i="2"/>
  <c r="BC174" i="2"/>
  <c r="BB174" i="2"/>
  <c r="BA174" i="2"/>
  <c r="AZ174" i="2"/>
  <c r="AY174" i="2"/>
  <c r="AX174" i="2"/>
  <c r="AW174" i="2"/>
  <c r="AV174" i="2"/>
  <c r="AU174" i="2"/>
  <c r="AT174" i="2"/>
  <c r="AS174" i="2"/>
  <c r="AR174" i="2"/>
  <c r="AQ174" i="2"/>
  <c r="AP174" i="2"/>
  <c r="AO174" i="2"/>
  <c r="AN174" i="2"/>
  <c r="AM174" i="2"/>
  <c r="AL174" i="2"/>
  <c r="AK174" i="2"/>
  <c r="AJ174" i="2"/>
  <c r="AI174" i="2"/>
  <c r="AH174" i="2"/>
  <c r="AG174" i="2"/>
  <c r="AF174" i="2"/>
  <c r="AE174" i="2"/>
  <c r="AD174" i="2"/>
  <c r="AC174" i="2"/>
  <c r="AB174" i="2"/>
  <c r="BS173" i="2"/>
  <c r="BR173" i="2"/>
  <c r="BQ173" i="2"/>
  <c r="BP173" i="2"/>
  <c r="BO173" i="2"/>
  <c r="BN173" i="2"/>
  <c r="BM173" i="2"/>
  <c r="BL173" i="2"/>
  <c r="BK173" i="2"/>
  <c r="BJ173" i="2"/>
  <c r="BI173" i="2"/>
  <c r="BH173" i="2"/>
  <c r="BG173" i="2"/>
  <c r="BF173" i="2"/>
  <c r="BE173" i="2"/>
  <c r="BD173" i="2"/>
  <c r="BC173" i="2"/>
  <c r="BB173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M173" i="2"/>
  <c r="BS172" i="2"/>
  <c r="BR172" i="2"/>
  <c r="BQ172" i="2"/>
  <c r="BP172" i="2"/>
  <c r="BO172" i="2"/>
  <c r="BN172" i="2"/>
  <c r="BM172" i="2"/>
  <c r="BL172" i="2"/>
  <c r="BK172" i="2"/>
  <c r="BJ172" i="2"/>
  <c r="BI172" i="2"/>
  <c r="BH172" i="2"/>
  <c r="BG172" i="2"/>
  <c r="BF172" i="2"/>
  <c r="BE172" i="2"/>
  <c r="BD172" i="2"/>
  <c r="BC172" i="2"/>
  <c r="BB172" i="2"/>
  <c r="BA172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BS171" i="2"/>
  <c r="BR171" i="2"/>
  <c r="BQ171" i="2"/>
  <c r="BP171" i="2"/>
  <c r="BO171" i="2"/>
  <c r="BN171" i="2"/>
  <c r="BM171" i="2"/>
  <c r="BL171" i="2"/>
  <c r="BK171" i="2"/>
  <c r="BJ171" i="2"/>
  <c r="BI171" i="2"/>
  <c r="BH171" i="2"/>
  <c r="BG171" i="2"/>
  <c r="BF171" i="2"/>
  <c r="BE171" i="2"/>
  <c r="BD171" i="2"/>
  <c r="BC171" i="2"/>
  <c r="BB171" i="2"/>
  <c r="BA171" i="2"/>
  <c r="AZ171" i="2"/>
  <c r="AY171" i="2"/>
  <c r="AX171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B171" i="2"/>
  <c r="BS170" i="2"/>
  <c r="BR170" i="2"/>
  <c r="BQ170" i="2"/>
  <c r="BP170" i="2"/>
  <c r="BO170" i="2"/>
  <c r="BN170" i="2"/>
  <c r="BM170" i="2"/>
  <c r="BL170" i="2"/>
  <c r="BK170" i="2"/>
  <c r="BJ170" i="2"/>
  <c r="BI170" i="2"/>
  <c r="BH170" i="2"/>
  <c r="BG170" i="2"/>
  <c r="BF170" i="2"/>
  <c r="BE170" i="2"/>
  <c r="BD170" i="2"/>
  <c r="BC170" i="2"/>
  <c r="BB170" i="2"/>
  <c r="BA170" i="2"/>
  <c r="AZ170" i="2"/>
  <c r="AY170" i="2"/>
  <c r="AX170" i="2"/>
  <c r="AW170" i="2"/>
  <c r="AV170" i="2"/>
  <c r="AU170" i="2"/>
  <c r="AT170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B170" i="2"/>
  <c r="BS169" i="2"/>
  <c r="BR169" i="2"/>
  <c r="BQ169" i="2"/>
  <c r="BP169" i="2"/>
  <c r="BO169" i="2"/>
  <c r="BN169" i="2"/>
  <c r="BM169" i="2"/>
  <c r="BL169" i="2"/>
  <c r="BK169" i="2"/>
  <c r="BJ169" i="2"/>
  <c r="BI169" i="2"/>
  <c r="BH169" i="2"/>
  <c r="BG169" i="2"/>
  <c r="BF169" i="2"/>
  <c r="BE169" i="2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BS168" i="2"/>
  <c r="BR168" i="2"/>
  <c r="BQ168" i="2"/>
  <c r="BP168" i="2"/>
  <c r="BO168" i="2"/>
  <c r="BN168" i="2"/>
  <c r="BM168" i="2"/>
  <c r="BL168" i="2"/>
  <c r="BK168" i="2"/>
  <c r="BJ168" i="2"/>
  <c r="BI168" i="2"/>
  <c r="BH168" i="2"/>
  <c r="BG168" i="2"/>
  <c r="BF168" i="2"/>
  <c r="BE168" i="2"/>
  <c r="BD168" i="2"/>
  <c r="BC168" i="2"/>
  <c r="BB168" i="2"/>
  <c r="BA168" i="2"/>
  <c r="AZ168" i="2"/>
  <c r="AY168" i="2"/>
  <c r="AX168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BS167" i="2"/>
  <c r="BR167" i="2"/>
  <c r="BQ167" i="2"/>
  <c r="BP167" i="2"/>
  <c r="BO167" i="2"/>
  <c r="BN167" i="2"/>
  <c r="BM167" i="2"/>
  <c r="BL167" i="2"/>
  <c r="BK167" i="2"/>
  <c r="BJ167" i="2"/>
  <c r="BI167" i="2"/>
  <c r="BH167" i="2"/>
  <c r="BG167" i="2"/>
  <c r="BF167" i="2"/>
  <c r="BE167" i="2"/>
  <c r="BD167" i="2"/>
  <c r="BC167" i="2"/>
  <c r="BB167" i="2"/>
  <c r="BA167" i="2"/>
  <c r="AZ167" i="2"/>
  <c r="AY167" i="2"/>
  <c r="AX167" i="2"/>
  <c r="AW167" i="2"/>
  <c r="AV167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M167" i="2"/>
  <c r="BS166" i="2"/>
  <c r="BR166" i="2"/>
  <c r="BQ166" i="2"/>
  <c r="BP166" i="2"/>
  <c r="BO166" i="2"/>
  <c r="BN166" i="2"/>
  <c r="BM166" i="2"/>
  <c r="BL166" i="2"/>
  <c r="BK166" i="2"/>
  <c r="BJ166" i="2"/>
  <c r="BI166" i="2"/>
  <c r="BH166" i="2"/>
  <c r="BG166" i="2"/>
  <c r="BF166" i="2"/>
  <c r="BE166" i="2"/>
  <c r="BD166" i="2"/>
  <c r="BC166" i="2"/>
  <c r="BB166" i="2"/>
  <c r="BA166" i="2"/>
  <c r="AZ166" i="2"/>
  <c r="AY166" i="2"/>
  <c r="AX166" i="2"/>
  <c r="AW166" i="2"/>
  <c r="AV166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BS165" i="2"/>
  <c r="BR165" i="2"/>
  <c r="BQ165" i="2"/>
  <c r="BP165" i="2"/>
  <c r="BO165" i="2"/>
  <c r="BN165" i="2"/>
  <c r="BM165" i="2"/>
  <c r="BL165" i="2"/>
  <c r="BK165" i="2"/>
  <c r="BJ165" i="2"/>
  <c r="BI165" i="2"/>
  <c r="BH165" i="2"/>
  <c r="BG165" i="2"/>
  <c r="BF165" i="2"/>
  <c r="BE165" i="2"/>
  <c r="BD165" i="2"/>
  <c r="BC165" i="2"/>
  <c r="BB165" i="2"/>
  <c r="BA165" i="2"/>
  <c r="AZ165" i="2"/>
  <c r="AY165" i="2"/>
  <c r="AX165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BS164" i="2"/>
  <c r="BR164" i="2"/>
  <c r="BQ164" i="2"/>
  <c r="BP164" i="2"/>
  <c r="BO164" i="2"/>
  <c r="BN164" i="2"/>
  <c r="BM164" i="2"/>
  <c r="BL164" i="2"/>
  <c r="BK164" i="2"/>
  <c r="BJ164" i="2"/>
  <c r="BI164" i="2"/>
  <c r="BH164" i="2"/>
  <c r="BG164" i="2"/>
  <c r="BF164" i="2"/>
  <c r="BE164" i="2"/>
  <c r="BD164" i="2"/>
  <c r="BC164" i="2"/>
  <c r="BB164" i="2"/>
  <c r="BA164" i="2"/>
  <c r="AZ164" i="2"/>
  <c r="AY164" i="2"/>
  <c r="AX164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B164" i="2"/>
  <c r="H162" i="2"/>
  <c r="G162" i="2"/>
  <c r="E162" i="2"/>
  <c r="D162" i="2"/>
  <c r="H161" i="2"/>
  <c r="G161" i="2"/>
  <c r="E161" i="2"/>
  <c r="D161" i="2"/>
  <c r="H160" i="2"/>
  <c r="G160" i="2"/>
  <c r="E160" i="2"/>
  <c r="D160" i="2"/>
  <c r="H159" i="2"/>
  <c r="G159" i="2"/>
  <c r="E159" i="2"/>
  <c r="D159" i="2"/>
  <c r="H158" i="2"/>
  <c r="G158" i="2"/>
  <c r="E158" i="2"/>
  <c r="D158" i="2"/>
  <c r="H157" i="2"/>
  <c r="G157" i="2"/>
  <c r="E157" i="2"/>
  <c r="D157" i="2"/>
  <c r="BS153" i="2"/>
  <c r="BR153" i="2"/>
  <c r="BQ153" i="2"/>
  <c r="BP153" i="2"/>
  <c r="BO153" i="2"/>
  <c r="BN153" i="2"/>
  <c r="BM153" i="2"/>
  <c r="BL153" i="2"/>
  <c r="BK153" i="2"/>
  <c r="BJ153" i="2"/>
  <c r="BI153" i="2"/>
  <c r="BH153" i="2"/>
  <c r="BG153" i="2"/>
  <c r="BF153" i="2"/>
  <c r="BE153" i="2"/>
  <c r="BD153" i="2"/>
  <c r="BC153" i="2"/>
  <c r="BB153" i="2"/>
  <c r="BA153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R152" i="2"/>
  <c r="BO151" i="2"/>
  <c r="BG151" i="2"/>
  <c r="BD151" i="2"/>
  <c r="BC151" i="2"/>
  <c r="AW151" i="2"/>
  <c r="AP151" i="2"/>
  <c r="AM151" i="2"/>
  <c r="AL151" i="2"/>
  <c r="AH151" i="2"/>
  <c r="AG151" i="2"/>
  <c r="T151" i="2"/>
  <c r="S151" i="2"/>
  <c r="M151" i="2"/>
  <c r="L151" i="2"/>
  <c r="AA151" i="2" s="1"/>
  <c r="H151" i="2"/>
  <c r="G151" i="2"/>
  <c r="E151" i="2"/>
  <c r="D151" i="2"/>
  <c r="B151" i="2"/>
  <c r="BS150" i="2"/>
  <c r="BQ150" i="2"/>
  <c r="BP150" i="2"/>
  <c r="BJ150" i="2"/>
  <c r="BH150" i="2"/>
  <c r="BG150" i="2"/>
  <c r="BC150" i="2"/>
  <c r="BB150" i="2"/>
  <c r="BA150" i="2"/>
  <c r="AT150" i="2"/>
  <c r="AS150" i="2"/>
  <c r="AR150" i="2"/>
  <c r="AP150" i="2"/>
  <c r="AN150" i="2"/>
  <c r="AK150" i="2"/>
  <c r="AF150" i="2"/>
  <c r="AE150" i="2"/>
  <c r="AB150" i="2"/>
  <c r="AA150" i="2"/>
  <c r="T150" i="2"/>
  <c r="BK150" i="2" s="1"/>
  <c r="S150" i="2"/>
  <c r="M150" i="2"/>
  <c r="L150" i="2"/>
  <c r="H150" i="2"/>
  <c r="G150" i="2"/>
  <c r="E150" i="2"/>
  <c r="D150" i="2"/>
  <c r="B150" i="2"/>
  <c r="AX149" i="2"/>
  <c r="T149" i="2"/>
  <c r="S149" i="2"/>
  <c r="M149" i="2"/>
  <c r="L149" i="2"/>
  <c r="AA149" i="2" s="1"/>
  <c r="H149" i="2"/>
  <c r="G149" i="2"/>
  <c r="E149" i="2"/>
  <c r="D149" i="2"/>
  <c r="B149" i="2"/>
  <c r="BS148" i="2"/>
  <c r="BF148" i="2"/>
  <c r="BC148" i="2"/>
  <c r="BB148" i="2"/>
  <c r="AZ148" i="2"/>
  <c r="AX148" i="2"/>
  <c r="AJ148" i="2"/>
  <c r="AI148" i="2"/>
  <c r="AA148" i="2"/>
  <c r="T148" i="2"/>
  <c r="BL148" i="2" s="1"/>
  <c r="S148" i="2"/>
  <c r="M148" i="2"/>
  <c r="L148" i="2"/>
  <c r="H148" i="2"/>
  <c r="G148" i="2"/>
  <c r="E148" i="2"/>
  <c r="D148" i="2"/>
  <c r="B148" i="2"/>
  <c r="BP147" i="2"/>
  <c r="BN147" i="2"/>
  <c r="BL147" i="2"/>
  <c r="BJ147" i="2"/>
  <c r="BG147" i="2"/>
  <c r="BF147" i="2"/>
  <c r="BE147" i="2"/>
  <c r="BB147" i="2"/>
  <c r="AX147" i="2"/>
  <c r="AW147" i="2"/>
  <c r="AV147" i="2"/>
  <c r="AS147" i="2"/>
  <c r="AR147" i="2"/>
  <c r="AO147" i="2"/>
  <c r="AN147" i="2"/>
  <c r="AJ147" i="2"/>
  <c r="AI147" i="2"/>
  <c r="AF147" i="2"/>
  <c r="AD147" i="2"/>
  <c r="AC147" i="2"/>
  <c r="AA147" i="2"/>
  <c r="T147" i="2"/>
  <c r="S147" i="2"/>
  <c r="M147" i="2"/>
  <c r="L147" i="2"/>
  <c r="H147" i="2"/>
  <c r="G147" i="2"/>
  <c r="E147" i="2"/>
  <c r="D147" i="2"/>
  <c r="B147" i="2"/>
  <c r="BP146" i="2"/>
  <c r="BK146" i="2"/>
  <c r="BJ146" i="2"/>
  <c r="BB146" i="2"/>
  <c r="BA146" i="2"/>
  <c r="AZ146" i="2"/>
  <c r="AV146" i="2"/>
  <c r="AM146" i="2"/>
  <c r="AJ146" i="2"/>
  <c r="AI146" i="2"/>
  <c r="AH146" i="2"/>
  <c r="AA146" i="2"/>
  <c r="T146" i="2"/>
  <c r="S146" i="2"/>
  <c r="M146" i="2"/>
  <c r="L146" i="2"/>
  <c r="H146" i="2"/>
  <c r="G146" i="2"/>
  <c r="E146" i="2"/>
  <c r="D146" i="2"/>
  <c r="B146" i="2"/>
  <c r="BS145" i="2"/>
  <c r="BP145" i="2"/>
  <c r="BK145" i="2"/>
  <c r="BJ145" i="2"/>
  <c r="BF145" i="2"/>
  <c r="BE145" i="2"/>
  <c r="BD145" i="2"/>
  <c r="BB145" i="2"/>
  <c r="AV145" i="2"/>
  <c r="AU145" i="2"/>
  <c r="AS145" i="2"/>
  <c r="AR145" i="2"/>
  <c r="AN145" i="2"/>
  <c r="AM145" i="2"/>
  <c r="AH145" i="2"/>
  <c r="AE145" i="2"/>
  <c r="AD145" i="2"/>
  <c r="AC145" i="2"/>
  <c r="T145" i="2"/>
  <c r="BM145" i="2" s="1"/>
  <c r="S145" i="2"/>
  <c r="M145" i="2"/>
  <c r="L145" i="2"/>
  <c r="AA145" i="2" s="1"/>
  <c r="H145" i="2"/>
  <c r="G145" i="2"/>
  <c r="E145" i="2"/>
  <c r="D145" i="2"/>
  <c r="B145" i="2"/>
  <c r="BN144" i="2"/>
  <c r="BK144" i="2"/>
  <c r="BJ144" i="2"/>
  <c r="BH144" i="2"/>
  <c r="AZ144" i="2"/>
  <c r="AY144" i="2"/>
  <c r="AW144" i="2"/>
  <c r="AR144" i="2"/>
  <c r="AM144" i="2"/>
  <c r="AI144" i="2"/>
  <c r="AH144" i="2"/>
  <c r="AG144" i="2"/>
  <c r="AE144" i="2"/>
  <c r="T144" i="2"/>
  <c r="S144" i="2"/>
  <c r="M144" i="2"/>
  <c r="L144" i="2"/>
  <c r="AA144" i="2" s="1"/>
  <c r="H144" i="2"/>
  <c r="G144" i="2"/>
  <c r="E144" i="2"/>
  <c r="D144" i="2"/>
  <c r="B144" i="2"/>
  <c r="BR143" i="2"/>
  <c r="BO143" i="2"/>
  <c r="BN143" i="2"/>
  <c r="BM143" i="2"/>
  <c r="BJ143" i="2"/>
  <c r="BI143" i="2"/>
  <c r="BF143" i="2"/>
  <c r="BE143" i="2"/>
  <c r="BD143" i="2"/>
  <c r="BA143" i="2"/>
  <c r="AZ143" i="2"/>
  <c r="AW143" i="2"/>
  <c r="AV143" i="2"/>
  <c r="AT143" i="2"/>
  <c r="AR143" i="2"/>
  <c r="AQ143" i="2"/>
  <c r="AN143" i="2"/>
  <c r="AL143" i="2"/>
  <c r="AK143" i="2"/>
  <c r="AI143" i="2"/>
  <c r="AH143" i="2"/>
  <c r="AD143" i="2"/>
  <c r="AC143" i="2"/>
  <c r="AB143" i="2"/>
  <c r="T143" i="2"/>
  <c r="BL143" i="2" s="1"/>
  <c r="S143" i="2"/>
  <c r="M143" i="2"/>
  <c r="L143" i="2"/>
  <c r="AA143" i="2" s="1"/>
  <c r="H143" i="2"/>
  <c r="G143" i="2"/>
  <c r="E143" i="2"/>
  <c r="D143" i="2"/>
  <c r="B143" i="2"/>
  <c r="BS142" i="2"/>
  <c r="BR142" i="2"/>
  <c r="BQ142" i="2"/>
  <c r="BO142" i="2"/>
  <c r="BN142" i="2"/>
  <c r="BL142" i="2"/>
  <c r="BK142" i="2"/>
  <c r="BJ142" i="2"/>
  <c r="BI142" i="2"/>
  <c r="BH142" i="2"/>
  <c r="BF142" i="2"/>
  <c r="BD142" i="2"/>
  <c r="BC142" i="2"/>
  <c r="BB142" i="2"/>
  <c r="BA142" i="2"/>
  <c r="AZ142" i="2"/>
  <c r="AY142" i="2"/>
  <c r="AV142" i="2"/>
  <c r="AU142" i="2"/>
  <c r="AT142" i="2"/>
  <c r="AS142" i="2"/>
  <c r="AR142" i="2"/>
  <c r="AQ142" i="2"/>
  <c r="AP142" i="2"/>
  <c r="AM142" i="2"/>
  <c r="AL142" i="2"/>
  <c r="AK142" i="2"/>
  <c r="AJ142" i="2"/>
  <c r="AI142" i="2"/>
  <c r="AH142" i="2"/>
  <c r="AF142" i="2"/>
  <c r="AD142" i="2"/>
  <c r="AC142" i="2"/>
  <c r="AB142" i="2"/>
  <c r="AA142" i="2"/>
  <c r="T142" i="2"/>
  <c r="S142" i="2"/>
  <c r="M142" i="2"/>
  <c r="L142" i="2"/>
  <c r="H142" i="2"/>
  <c r="G142" i="2"/>
  <c r="E142" i="2"/>
  <c r="D142" i="2"/>
  <c r="B142" i="2"/>
  <c r="BL141" i="2"/>
  <c r="BJ141" i="2"/>
  <c r="BI141" i="2"/>
  <c r="BE141" i="2"/>
  <c r="AR141" i="2"/>
  <c r="AP141" i="2"/>
  <c r="AH141" i="2"/>
  <c r="AG141" i="2"/>
  <c r="T141" i="2"/>
  <c r="S141" i="2"/>
  <c r="M141" i="2"/>
  <c r="L141" i="2"/>
  <c r="AA141" i="2" s="1"/>
  <c r="H141" i="2"/>
  <c r="G141" i="2"/>
  <c r="E141" i="2"/>
  <c r="D141" i="2"/>
  <c r="B141" i="2"/>
  <c r="BS140" i="2"/>
  <c r="BR140" i="2"/>
  <c r="BP140" i="2"/>
  <c r="BN140" i="2"/>
  <c r="BM140" i="2"/>
  <c r="BL140" i="2"/>
  <c r="BK140" i="2"/>
  <c r="BJ140" i="2"/>
  <c r="BH140" i="2"/>
  <c r="BG140" i="2"/>
  <c r="BE140" i="2"/>
  <c r="BD140" i="2"/>
  <c r="BC140" i="2"/>
  <c r="BB140" i="2"/>
  <c r="AZ140" i="2"/>
  <c r="AY140" i="2"/>
  <c r="AX140" i="2"/>
  <c r="AV140" i="2"/>
  <c r="AU140" i="2"/>
  <c r="AT140" i="2"/>
  <c r="AR140" i="2"/>
  <c r="AQ140" i="2"/>
  <c r="AP140" i="2"/>
  <c r="AO140" i="2"/>
  <c r="AM140" i="2"/>
  <c r="AL140" i="2"/>
  <c r="AJ140" i="2"/>
  <c r="AI140" i="2"/>
  <c r="AH140" i="2"/>
  <c r="AG140" i="2"/>
  <c r="AF140" i="2"/>
  <c r="AD140" i="2"/>
  <c r="AB140" i="2"/>
  <c r="AA140" i="2"/>
  <c r="T140" i="2"/>
  <c r="S140" i="2"/>
  <c r="M140" i="2"/>
  <c r="L140" i="2"/>
  <c r="H140" i="2"/>
  <c r="G140" i="2"/>
  <c r="E140" i="2"/>
  <c r="D140" i="2"/>
  <c r="B140" i="2"/>
  <c r="BR139" i="2"/>
  <c r="BQ139" i="2"/>
  <c r="BP139" i="2"/>
  <c r="BO139" i="2"/>
  <c r="BN139" i="2"/>
  <c r="BI139" i="2"/>
  <c r="BH139" i="2"/>
  <c r="BG139" i="2"/>
  <c r="BF139" i="2"/>
  <c r="BE139" i="2"/>
  <c r="BD139" i="2"/>
  <c r="AY139" i="2"/>
  <c r="AX139" i="2"/>
  <c r="AW139" i="2"/>
  <c r="AV139" i="2"/>
  <c r="AT139" i="2"/>
  <c r="AS139" i="2"/>
  <c r="AO139" i="2"/>
  <c r="AN139" i="2"/>
  <c r="AL139" i="2"/>
  <c r="AK139" i="2"/>
  <c r="AJ139" i="2"/>
  <c r="AH139" i="2"/>
  <c r="AD139" i="2"/>
  <c r="AC139" i="2"/>
  <c r="AB139" i="2"/>
  <c r="AA139" i="2"/>
  <c r="T139" i="2"/>
  <c r="BL139" i="2" s="1"/>
  <c r="S139" i="2"/>
  <c r="M139" i="2"/>
  <c r="L139" i="2"/>
  <c r="H139" i="2"/>
  <c r="G139" i="2"/>
  <c r="E139" i="2"/>
  <c r="D139" i="2"/>
  <c r="B139" i="2"/>
  <c r="BR138" i="2"/>
  <c r="BQ138" i="2"/>
  <c r="BP138" i="2"/>
  <c r="BN138" i="2"/>
  <c r="BL138" i="2"/>
  <c r="BK138" i="2"/>
  <c r="BJ138" i="2"/>
  <c r="BH138" i="2"/>
  <c r="BG138" i="2"/>
  <c r="BD138" i="2"/>
  <c r="BC138" i="2"/>
  <c r="BB138" i="2"/>
  <c r="BA138" i="2"/>
  <c r="AZ138" i="2"/>
  <c r="AX138" i="2"/>
  <c r="AU138" i="2"/>
  <c r="AT138" i="2"/>
  <c r="AS138" i="2"/>
  <c r="AR138" i="2"/>
  <c r="AQ138" i="2"/>
  <c r="AP138" i="2"/>
  <c r="AM138" i="2"/>
  <c r="AL138" i="2"/>
  <c r="AK138" i="2"/>
  <c r="AJ138" i="2"/>
  <c r="AI138" i="2"/>
  <c r="AH138" i="2"/>
  <c r="AG138" i="2"/>
  <c r="AD138" i="2"/>
  <c r="AC138" i="2"/>
  <c r="AB138" i="2"/>
  <c r="T138" i="2"/>
  <c r="S138" i="2"/>
  <c r="M138" i="2"/>
  <c r="L138" i="2"/>
  <c r="AA138" i="2" s="1"/>
  <c r="H138" i="2"/>
  <c r="G138" i="2"/>
  <c r="E138" i="2"/>
  <c r="D138" i="2"/>
  <c r="B138" i="2"/>
  <c r="BP137" i="2"/>
  <c r="BO137" i="2"/>
  <c r="BM137" i="2"/>
  <c r="BI137" i="2"/>
  <c r="AZ137" i="2"/>
  <c r="AW137" i="2"/>
  <c r="AV137" i="2"/>
  <c r="AM137" i="2"/>
  <c r="AL137" i="2"/>
  <c r="AG137" i="2"/>
  <c r="AF137" i="2"/>
  <c r="T137" i="2"/>
  <c r="S137" i="2"/>
  <c r="M137" i="2"/>
  <c r="L137" i="2"/>
  <c r="AA137" i="2" s="1"/>
  <c r="H137" i="2"/>
  <c r="G137" i="2"/>
  <c r="E137" i="2"/>
  <c r="D137" i="2"/>
  <c r="B137" i="2"/>
  <c r="BS136" i="2"/>
  <c r="BR136" i="2"/>
  <c r="BQ136" i="2"/>
  <c r="BN136" i="2"/>
  <c r="BM136" i="2"/>
  <c r="BL136" i="2"/>
  <c r="BK136" i="2"/>
  <c r="BJ136" i="2"/>
  <c r="BI136" i="2"/>
  <c r="BG136" i="2"/>
  <c r="BE136" i="2"/>
  <c r="BD136" i="2"/>
  <c r="BC136" i="2"/>
  <c r="BB136" i="2"/>
  <c r="BA136" i="2"/>
  <c r="AY136" i="2"/>
  <c r="AX136" i="2"/>
  <c r="AV136" i="2"/>
  <c r="AU136" i="2"/>
  <c r="AT136" i="2"/>
  <c r="AS136" i="2"/>
  <c r="AQ136" i="2"/>
  <c r="AP136" i="2"/>
  <c r="AO136" i="2"/>
  <c r="AM136" i="2"/>
  <c r="AL136" i="2"/>
  <c r="AK136" i="2"/>
  <c r="AI136" i="2"/>
  <c r="AH136" i="2"/>
  <c r="AG136" i="2"/>
  <c r="AF136" i="2"/>
  <c r="AD136" i="2"/>
  <c r="AC136" i="2"/>
  <c r="AA136" i="2"/>
  <c r="T136" i="2"/>
  <c r="S136" i="2"/>
  <c r="M136" i="2"/>
  <c r="L136" i="2"/>
  <c r="H136" i="2"/>
  <c r="G136" i="2"/>
  <c r="E136" i="2"/>
  <c r="D136" i="2"/>
  <c r="B136" i="2"/>
  <c r="BS135" i="2"/>
  <c r="BQ135" i="2"/>
  <c r="BP135" i="2"/>
  <c r="BO135" i="2"/>
  <c r="BN135" i="2"/>
  <c r="BM135" i="2"/>
  <c r="BL135" i="2"/>
  <c r="BK135" i="2"/>
  <c r="BI135" i="2"/>
  <c r="BH135" i="2"/>
  <c r="BG135" i="2"/>
  <c r="BF135" i="2"/>
  <c r="BE135" i="2"/>
  <c r="BD135" i="2"/>
  <c r="BC135" i="2"/>
  <c r="BA135" i="2"/>
  <c r="AZ135" i="2"/>
  <c r="AY135" i="2"/>
  <c r="AX135" i="2"/>
  <c r="AW135" i="2"/>
  <c r="AV135" i="2"/>
  <c r="AU135" i="2"/>
  <c r="AS135" i="2"/>
  <c r="AR135" i="2"/>
  <c r="AQ135" i="2"/>
  <c r="AP135" i="2"/>
  <c r="AO135" i="2"/>
  <c r="AN135" i="2"/>
  <c r="AM135" i="2"/>
  <c r="AK135" i="2"/>
  <c r="AJ135" i="2"/>
  <c r="AI135" i="2"/>
  <c r="AH135" i="2"/>
  <c r="AG135" i="2"/>
  <c r="AF135" i="2"/>
  <c r="AE135" i="2"/>
  <c r="AC135" i="2"/>
  <c r="AB135" i="2"/>
  <c r="T135" i="2"/>
  <c r="BR135" i="2" s="1"/>
  <c r="S135" i="2"/>
  <c r="M135" i="2"/>
  <c r="L135" i="2"/>
  <c r="AA135" i="2" s="1"/>
  <c r="H135" i="2"/>
  <c r="G135" i="2"/>
  <c r="E135" i="2"/>
  <c r="D135" i="2"/>
  <c r="B135" i="2"/>
  <c r="BS134" i="2"/>
  <c r="BR134" i="2"/>
  <c r="BQ134" i="2"/>
  <c r="BO134" i="2"/>
  <c r="BN134" i="2"/>
  <c r="BM134" i="2"/>
  <c r="BK134" i="2"/>
  <c r="BJ134" i="2"/>
  <c r="BI134" i="2"/>
  <c r="BH134" i="2"/>
  <c r="BF134" i="2"/>
  <c r="BE134" i="2"/>
  <c r="BC134" i="2"/>
  <c r="BB134" i="2"/>
  <c r="BA134" i="2"/>
  <c r="AZ134" i="2"/>
  <c r="AY134" i="2"/>
  <c r="AW134" i="2"/>
  <c r="AU134" i="2"/>
  <c r="AT134" i="2"/>
  <c r="AS134" i="2"/>
  <c r="AR134" i="2"/>
  <c r="AQ134" i="2"/>
  <c r="AP134" i="2"/>
  <c r="AM134" i="2"/>
  <c r="AL134" i="2"/>
  <c r="AK134" i="2"/>
  <c r="AJ134" i="2"/>
  <c r="AI134" i="2"/>
  <c r="AH134" i="2"/>
  <c r="AG134" i="2"/>
  <c r="AD134" i="2"/>
  <c r="AC134" i="2"/>
  <c r="AB134" i="2"/>
  <c r="AA134" i="2"/>
  <c r="T134" i="2"/>
  <c r="S134" i="2"/>
  <c r="M134" i="2"/>
  <c r="L134" i="2"/>
  <c r="H134" i="2"/>
  <c r="G134" i="2"/>
  <c r="E134" i="2"/>
  <c r="D134" i="2"/>
  <c r="B134" i="2"/>
  <c r="T133" i="2"/>
  <c r="S133" i="2"/>
  <c r="M133" i="2"/>
  <c r="L133" i="2"/>
  <c r="AA133" i="2" s="1"/>
  <c r="H133" i="2"/>
  <c r="G133" i="2"/>
  <c r="E133" i="2"/>
  <c r="D133" i="2"/>
  <c r="B133" i="2"/>
  <c r="BS132" i="2"/>
  <c r="BR132" i="2"/>
  <c r="BQ132" i="2"/>
  <c r="BN132" i="2"/>
  <c r="BM132" i="2"/>
  <c r="BL132" i="2"/>
  <c r="BK132" i="2"/>
  <c r="BJ132" i="2"/>
  <c r="BI132" i="2"/>
  <c r="BG132" i="2"/>
  <c r="BE132" i="2"/>
  <c r="BD132" i="2"/>
  <c r="BC132" i="2"/>
  <c r="BB132" i="2"/>
  <c r="BA132" i="2"/>
  <c r="AY132" i="2"/>
  <c r="AX132" i="2"/>
  <c r="AV132" i="2"/>
  <c r="AU132" i="2"/>
  <c r="AT132" i="2"/>
  <c r="AS132" i="2"/>
  <c r="AQ132" i="2"/>
  <c r="AP132" i="2"/>
  <c r="AO132" i="2"/>
  <c r="AM132" i="2"/>
  <c r="AL132" i="2"/>
  <c r="AK132" i="2"/>
  <c r="AI132" i="2"/>
  <c r="AH132" i="2"/>
  <c r="AG132" i="2"/>
  <c r="AF132" i="2"/>
  <c r="AD132" i="2"/>
  <c r="AC132" i="2"/>
  <c r="T132" i="2"/>
  <c r="S132" i="2"/>
  <c r="M132" i="2"/>
  <c r="L132" i="2"/>
  <c r="AA132" i="2" s="1"/>
  <c r="H132" i="2"/>
  <c r="G132" i="2"/>
  <c r="E132" i="2"/>
  <c r="D132" i="2"/>
  <c r="B132" i="2"/>
  <c r="BS131" i="2"/>
  <c r="BQ131" i="2"/>
  <c r="BP131" i="2"/>
  <c r="BO131" i="2"/>
  <c r="BN131" i="2"/>
  <c r="BM131" i="2"/>
  <c r="BL131" i="2"/>
  <c r="BK131" i="2"/>
  <c r="BI131" i="2"/>
  <c r="BH131" i="2"/>
  <c r="BG131" i="2"/>
  <c r="BF131" i="2"/>
  <c r="BE131" i="2"/>
  <c r="BD131" i="2"/>
  <c r="BC131" i="2"/>
  <c r="BA131" i="2"/>
  <c r="AZ131" i="2"/>
  <c r="AY131" i="2"/>
  <c r="AX131" i="2"/>
  <c r="AW131" i="2"/>
  <c r="AV131" i="2"/>
  <c r="AU131" i="2"/>
  <c r="AS131" i="2"/>
  <c r="AR131" i="2"/>
  <c r="AQ131" i="2"/>
  <c r="AP131" i="2"/>
  <c r="AO131" i="2"/>
  <c r="AN131" i="2"/>
  <c r="AM131" i="2"/>
  <c r="AK131" i="2"/>
  <c r="AJ131" i="2"/>
  <c r="AI131" i="2"/>
  <c r="AH131" i="2"/>
  <c r="AG131" i="2"/>
  <c r="AF131" i="2"/>
  <c r="AE131" i="2"/>
  <c r="AC131" i="2"/>
  <c r="AB131" i="2"/>
  <c r="T131" i="2"/>
  <c r="BR131" i="2" s="1"/>
  <c r="S131" i="2"/>
  <c r="M131" i="2"/>
  <c r="L131" i="2"/>
  <c r="AA131" i="2" s="1"/>
  <c r="H131" i="2"/>
  <c r="G131" i="2"/>
  <c r="E131" i="2"/>
  <c r="D131" i="2"/>
  <c r="B131" i="2"/>
  <c r="BS130" i="2"/>
  <c r="BR130" i="2"/>
  <c r="BQ130" i="2"/>
  <c r="BO130" i="2"/>
  <c r="BN130" i="2"/>
  <c r="BM130" i="2"/>
  <c r="BK130" i="2"/>
  <c r="BJ130" i="2"/>
  <c r="BI130" i="2"/>
  <c r="BH130" i="2"/>
  <c r="BF130" i="2"/>
  <c r="BE130" i="2"/>
  <c r="BC130" i="2"/>
  <c r="BB130" i="2"/>
  <c r="BA130" i="2"/>
  <c r="AZ130" i="2"/>
  <c r="AY130" i="2"/>
  <c r="AW130" i="2"/>
  <c r="AU130" i="2"/>
  <c r="AT130" i="2"/>
  <c r="AS130" i="2"/>
  <c r="AR130" i="2"/>
  <c r="AQ130" i="2"/>
  <c r="AP130" i="2"/>
  <c r="AM130" i="2"/>
  <c r="AL130" i="2"/>
  <c r="AK130" i="2"/>
  <c r="AJ130" i="2"/>
  <c r="AI130" i="2"/>
  <c r="AH130" i="2"/>
  <c r="AG130" i="2"/>
  <c r="AD130" i="2"/>
  <c r="AC130" i="2"/>
  <c r="AB130" i="2"/>
  <c r="T130" i="2"/>
  <c r="S130" i="2"/>
  <c r="M130" i="2"/>
  <c r="L130" i="2"/>
  <c r="AA130" i="2" s="1"/>
  <c r="H130" i="2"/>
  <c r="G130" i="2"/>
  <c r="E130" i="2"/>
  <c r="D130" i="2"/>
  <c r="B130" i="2"/>
  <c r="BR129" i="2"/>
  <c r="BQ129" i="2"/>
  <c r="BP129" i="2"/>
  <c r="AY129" i="2"/>
  <c r="T129" i="2"/>
  <c r="S129" i="2"/>
  <c r="M129" i="2"/>
  <c r="L129" i="2"/>
  <c r="AA129" i="2" s="1"/>
  <c r="H129" i="2"/>
  <c r="G129" i="2"/>
  <c r="E129" i="2"/>
  <c r="D129" i="2"/>
  <c r="B129" i="2"/>
  <c r="BK128" i="2"/>
  <c r="BJ128" i="2"/>
  <c r="BI128" i="2"/>
  <c r="BD128" i="2"/>
  <c r="AS128" i="2"/>
  <c r="AR128" i="2"/>
  <c r="AJ128" i="2"/>
  <c r="AI128" i="2"/>
  <c r="AE128" i="2"/>
  <c r="AD128" i="2"/>
  <c r="T128" i="2"/>
  <c r="AT128" i="2" s="1"/>
  <c r="S128" i="2"/>
  <c r="M128" i="2"/>
  <c r="L128" i="2"/>
  <c r="AA128" i="2" s="1"/>
  <c r="H128" i="2"/>
  <c r="G128" i="2"/>
  <c r="E128" i="2"/>
  <c r="D128" i="2"/>
  <c r="B128" i="2"/>
  <c r="BR127" i="2"/>
  <c r="BQ127" i="2"/>
  <c r="BI127" i="2"/>
  <c r="BE127" i="2"/>
  <c r="BD127" i="2"/>
  <c r="BC127" i="2"/>
  <c r="AS127" i="2"/>
  <c r="AO127" i="2"/>
  <c r="AG127" i="2"/>
  <c r="AF127" i="2"/>
  <c r="AE127" i="2"/>
  <c r="AD127" i="2"/>
  <c r="T127" i="2"/>
  <c r="BS127" i="2" s="1"/>
  <c r="S127" i="2"/>
  <c r="M127" i="2"/>
  <c r="L127" i="2"/>
  <c r="AA127" i="2" s="1"/>
  <c r="H127" i="2"/>
  <c r="G127" i="2"/>
  <c r="E127" i="2"/>
  <c r="D127" i="2"/>
  <c r="B127" i="2"/>
  <c r="BS126" i="2"/>
  <c r="BP126" i="2"/>
  <c r="BO126" i="2"/>
  <c r="BN126" i="2"/>
  <c r="BM126" i="2"/>
  <c r="BL126" i="2"/>
  <c r="BK126" i="2"/>
  <c r="BH126" i="2"/>
  <c r="BG126" i="2"/>
  <c r="BF126" i="2"/>
  <c r="BE126" i="2"/>
  <c r="BD126" i="2"/>
  <c r="BC126" i="2"/>
  <c r="AZ126" i="2"/>
  <c r="AY126" i="2"/>
  <c r="AX126" i="2"/>
  <c r="AW126" i="2"/>
  <c r="AV126" i="2"/>
  <c r="AU126" i="2"/>
  <c r="AR126" i="2"/>
  <c r="AQ126" i="2"/>
  <c r="AP126" i="2"/>
  <c r="AO126" i="2"/>
  <c r="AN126" i="2"/>
  <c r="AM126" i="2"/>
  <c r="AJ126" i="2"/>
  <c r="AI126" i="2"/>
  <c r="AH126" i="2"/>
  <c r="AG126" i="2"/>
  <c r="AF126" i="2"/>
  <c r="AE126" i="2"/>
  <c r="AB126" i="2"/>
  <c r="T126" i="2"/>
  <c r="BR126" i="2" s="1"/>
  <c r="S126" i="2"/>
  <c r="M126" i="2"/>
  <c r="L126" i="2"/>
  <c r="AA126" i="2" s="1"/>
  <c r="H126" i="2"/>
  <c r="G126" i="2"/>
  <c r="E126" i="2"/>
  <c r="D126" i="2"/>
  <c r="B126" i="2"/>
  <c r="BQ125" i="2"/>
  <c r="BP125" i="2"/>
  <c r="BO125" i="2"/>
  <c r="BN125" i="2"/>
  <c r="BM125" i="2"/>
  <c r="BI125" i="2"/>
  <c r="BH125" i="2"/>
  <c r="BG125" i="2"/>
  <c r="BF125" i="2"/>
  <c r="BE125" i="2"/>
  <c r="BA125" i="2"/>
  <c r="AZ125" i="2"/>
  <c r="AY125" i="2"/>
  <c r="AX125" i="2"/>
  <c r="AW125" i="2"/>
  <c r="AS125" i="2"/>
  <c r="AR125" i="2"/>
  <c r="AQ125" i="2"/>
  <c r="AP125" i="2"/>
  <c r="AO125" i="2"/>
  <c r="AK125" i="2"/>
  <c r="AJ125" i="2"/>
  <c r="AI125" i="2"/>
  <c r="AH125" i="2"/>
  <c r="AG125" i="2"/>
  <c r="AC125" i="2"/>
  <c r="AB125" i="2"/>
  <c r="T125" i="2"/>
  <c r="BL125" i="2" s="1"/>
  <c r="S125" i="2"/>
  <c r="M125" i="2"/>
  <c r="L125" i="2"/>
  <c r="AA125" i="2" s="1"/>
  <c r="H125" i="2"/>
  <c r="G125" i="2"/>
  <c r="S118" i="2" s="1"/>
  <c r="E125" i="2"/>
  <c r="D125" i="2"/>
  <c r="B125" i="2"/>
  <c r="BO124" i="2"/>
  <c r="BL124" i="2"/>
  <c r="AU124" i="2"/>
  <c r="AT124" i="2"/>
  <c r="AA124" i="2"/>
  <c r="T124" i="2"/>
  <c r="S124" i="2"/>
  <c r="M124" i="2"/>
  <c r="L124" i="2"/>
  <c r="H124" i="2"/>
  <c r="G124" i="2"/>
  <c r="E124" i="2"/>
  <c r="D124" i="2"/>
  <c r="B124" i="2"/>
  <c r="BM123" i="2"/>
  <c r="BC123" i="2"/>
  <c r="BB123" i="2"/>
  <c r="BA123" i="2"/>
  <c r="AX123" i="2"/>
  <c r="AS123" i="2"/>
  <c r="AG123" i="2"/>
  <c r="AF123" i="2"/>
  <c r="AE123" i="2"/>
  <c r="AD123" i="2"/>
  <c r="T123" i="2"/>
  <c r="BK123" i="2" s="1"/>
  <c r="S123" i="2"/>
  <c r="M123" i="2"/>
  <c r="L123" i="2"/>
  <c r="AA123" i="2" s="1"/>
  <c r="H123" i="2"/>
  <c r="G123" i="2"/>
  <c r="E123" i="2"/>
  <c r="D123" i="2"/>
  <c r="B123" i="2"/>
  <c r="BS122" i="2"/>
  <c r="BP122" i="2"/>
  <c r="BO122" i="2"/>
  <c r="BN122" i="2"/>
  <c r="BM122" i="2"/>
  <c r="BL122" i="2"/>
  <c r="BK122" i="2"/>
  <c r="BH122" i="2"/>
  <c r="BG122" i="2"/>
  <c r="BF122" i="2"/>
  <c r="BE122" i="2"/>
  <c r="BD122" i="2"/>
  <c r="BC122" i="2"/>
  <c r="AZ122" i="2"/>
  <c r="AY122" i="2"/>
  <c r="AX122" i="2"/>
  <c r="AW122" i="2"/>
  <c r="AV122" i="2"/>
  <c r="AU122" i="2"/>
  <c r="AR122" i="2"/>
  <c r="AQ122" i="2"/>
  <c r="AP122" i="2"/>
  <c r="AO122" i="2"/>
  <c r="AN122" i="2"/>
  <c r="AM122" i="2"/>
  <c r="AJ122" i="2"/>
  <c r="AI122" i="2"/>
  <c r="AH122" i="2"/>
  <c r="AG122" i="2"/>
  <c r="AF122" i="2"/>
  <c r="AE122" i="2"/>
  <c r="AB122" i="2"/>
  <c r="T122" i="2"/>
  <c r="BR122" i="2" s="1"/>
  <c r="S122" i="2"/>
  <c r="O122" i="2"/>
  <c r="M122" i="2"/>
  <c r="L122" i="2"/>
  <c r="AA122" i="2" s="1"/>
  <c r="H122" i="2"/>
  <c r="G122" i="2"/>
  <c r="E122" i="2"/>
  <c r="D122" i="2"/>
  <c r="B122" i="2"/>
  <c r="BS121" i="2"/>
  <c r="BR121" i="2"/>
  <c r="BQ121" i="2"/>
  <c r="BO121" i="2"/>
  <c r="BK121" i="2"/>
  <c r="BJ121" i="2"/>
  <c r="BI121" i="2"/>
  <c r="BH121" i="2"/>
  <c r="BG121" i="2"/>
  <c r="BC121" i="2"/>
  <c r="BA121" i="2"/>
  <c r="AZ121" i="2"/>
  <c r="AY121" i="2"/>
  <c r="AX121" i="2"/>
  <c r="AU121" i="2"/>
  <c r="AS121" i="2"/>
  <c r="AQ121" i="2"/>
  <c r="AP121" i="2"/>
  <c r="AM121" i="2"/>
  <c r="AL121" i="2"/>
  <c r="AK121" i="2"/>
  <c r="AI121" i="2"/>
  <c r="AE121" i="2"/>
  <c r="AD121" i="2"/>
  <c r="AC121" i="2"/>
  <c r="AB121" i="2"/>
  <c r="AA121" i="2"/>
  <c r="T121" i="2"/>
  <c r="S121" i="2"/>
  <c r="P121" i="2"/>
  <c r="O121" i="2"/>
  <c r="M121" i="2"/>
  <c r="L121" i="2"/>
  <c r="H121" i="2"/>
  <c r="G121" i="2"/>
  <c r="E121" i="2"/>
  <c r="D121" i="2"/>
  <c r="B121" i="2"/>
  <c r="BS120" i="2"/>
  <c r="BR120" i="2"/>
  <c r="BO120" i="2"/>
  <c r="BM120" i="2"/>
  <c r="BK120" i="2"/>
  <c r="BJ120" i="2"/>
  <c r="BG120" i="2"/>
  <c r="BE120" i="2"/>
  <c r="BC120" i="2"/>
  <c r="AY120" i="2"/>
  <c r="AX120" i="2"/>
  <c r="AW120" i="2"/>
  <c r="AV120" i="2"/>
  <c r="AU120" i="2"/>
  <c r="AQ120" i="2"/>
  <c r="AO120" i="2"/>
  <c r="AN120" i="2"/>
  <c r="AM120" i="2"/>
  <c r="AL120" i="2"/>
  <c r="AI120" i="2"/>
  <c r="AG120" i="2"/>
  <c r="AE120" i="2"/>
  <c r="AD120" i="2"/>
  <c r="T120" i="2"/>
  <c r="S120" i="2"/>
  <c r="P120" i="2"/>
  <c r="O120" i="2"/>
  <c r="M120" i="2"/>
  <c r="L120" i="2"/>
  <c r="AA120" i="2" s="1"/>
  <c r="BF120" i="2" s="1"/>
  <c r="H120" i="2"/>
  <c r="G120" i="2"/>
  <c r="E120" i="2"/>
  <c r="D120" i="2"/>
  <c r="B120" i="2"/>
  <c r="BS119" i="2"/>
  <c r="BR119" i="2"/>
  <c r="BQ119" i="2"/>
  <c r="BO119" i="2"/>
  <c r="BN119" i="2"/>
  <c r="BM119" i="2"/>
  <c r="BK119" i="2"/>
  <c r="BJ119" i="2"/>
  <c r="BI119" i="2"/>
  <c r="BH119" i="2"/>
  <c r="BF119" i="2"/>
  <c r="BE119" i="2"/>
  <c r="BC119" i="2"/>
  <c r="BB119" i="2"/>
  <c r="BA119" i="2"/>
  <c r="AY119" i="2"/>
  <c r="AW119" i="2"/>
  <c r="AU119" i="2"/>
  <c r="AT119" i="2"/>
  <c r="AS119" i="2"/>
  <c r="AR119" i="2"/>
  <c r="AQ119" i="2"/>
  <c r="AP119" i="2"/>
  <c r="AM119" i="2"/>
  <c r="AL119" i="2"/>
  <c r="AK119" i="2"/>
  <c r="AJ119" i="2"/>
  <c r="AI119" i="2"/>
  <c r="AH119" i="2"/>
  <c r="AG119" i="2"/>
  <c r="AD119" i="2"/>
  <c r="AC119" i="2"/>
  <c r="AB119" i="2"/>
  <c r="AA119" i="2"/>
  <c r="AZ119" i="2" s="1"/>
  <c r="T119" i="2"/>
  <c r="S119" i="2"/>
  <c r="P119" i="2"/>
  <c r="O119" i="2"/>
  <c r="M119" i="2"/>
  <c r="L119" i="2"/>
  <c r="H119" i="2"/>
  <c r="G119" i="2"/>
  <c r="S115" i="2" s="1"/>
  <c r="E119" i="2"/>
  <c r="D119" i="2"/>
  <c r="B119" i="2"/>
  <c r="BQ118" i="2"/>
  <c r="BO118" i="2"/>
  <c r="BN118" i="2"/>
  <c r="BI118" i="2"/>
  <c r="BG118" i="2"/>
  <c r="AX118" i="2"/>
  <c r="AW118" i="2"/>
  <c r="AV118" i="2"/>
  <c r="AP118" i="2"/>
  <c r="AO118" i="2"/>
  <c r="AF118" i="2"/>
  <c r="AE118" i="2"/>
  <c r="AD118" i="2"/>
  <c r="T118" i="2"/>
  <c r="BE118" i="2" s="1"/>
  <c r="P118" i="2"/>
  <c r="O118" i="2"/>
  <c r="M118" i="2"/>
  <c r="L118" i="2"/>
  <c r="AA118" i="2" s="1"/>
  <c r="H118" i="2"/>
  <c r="G118" i="2"/>
  <c r="E118" i="2"/>
  <c r="D118" i="2"/>
  <c r="B118" i="2"/>
  <c r="BP117" i="2"/>
  <c r="BO117" i="2"/>
  <c r="BN117" i="2"/>
  <c r="BM117" i="2"/>
  <c r="BG117" i="2"/>
  <c r="BF117" i="2"/>
  <c r="BE117" i="2"/>
  <c r="AX117" i="2"/>
  <c r="AW117" i="2"/>
  <c r="AU117" i="2"/>
  <c r="AT117" i="2"/>
  <c r="AO117" i="2"/>
  <c r="AN117" i="2"/>
  <c r="AM117" i="2"/>
  <c r="AG117" i="2"/>
  <c r="AF117" i="2"/>
  <c r="AE117" i="2"/>
  <c r="AD117" i="2"/>
  <c r="T117" i="2"/>
  <c r="S117" i="2"/>
  <c r="P117" i="2"/>
  <c r="O117" i="2"/>
  <c r="M117" i="2"/>
  <c r="L117" i="2"/>
  <c r="AA117" i="2" s="1"/>
  <c r="H117" i="2"/>
  <c r="G117" i="2"/>
  <c r="E117" i="2"/>
  <c r="D117" i="2"/>
  <c r="B117" i="2"/>
  <c r="BQ116" i="2"/>
  <c r="BP116" i="2"/>
  <c r="BO116" i="2"/>
  <c r="BN116" i="2"/>
  <c r="BI116" i="2"/>
  <c r="BH116" i="2"/>
  <c r="BG116" i="2"/>
  <c r="BF116" i="2"/>
  <c r="BA116" i="2"/>
  <c r="AZ116" i="2"/>
  <c r="AY116" i="2"/>
  <c r="AX116" i="2"/>
  <c r="AS116" i="2"/>
  <c r="AR116" i="2"/>
  <c r="AQ116" i="2"/>
  <c r="AP116" i="2"/>
  <c r="AK116" i="2"/>
  <c r="AJ116" i="2"/>
  <c r="AI116" i="2"/>
  <c r="AH116" i="2"/>
  <c r="AC116" i="2"/>
  <c r="AB116" i="2"/>
  <c r="AA116" i="2"/>
  <c r="T116" i="2"/>
  <c r="BM116" i="2" s="1"/>
  <c r="S116" i="2"/>
  <c r="P116" i="2"/>
  <c r="O116" i="2"/>
  <c r="M116" i="2"/>
  <c r="L116" i="2"/>
  <c r="H116" i="2"/>
  <c r="G116" i="2"/>
  <c r="E116" i="2"/>
  <c r="D116" i="2"/>
  <c r="B116" i="2"/>
  <c r="BL115" i="2"/>
  <c r="BK115" i="2"/>
  <c r="BJ115" i="2"/>
  <c r="BE115" i="2"/>
  <c r="BD115" i="2"/>
  <c r="AV115" i="2"/>
  <c r="AU115" i="2"/>
  <c r="AT115" i="2"/>
  <c r="AO115" i="2"/>
  <c r="AN115" i="2"/>
  <c r="AF115" i="2"/>
  <c r="AE115" i="2"/>
  <c r="AD115" i="2"/>
  <c r="T115" i="2"/>
  <c r="BM115" i="2" s="1"/>
  <c r="P115" i="2"/>
  <c r="O115" i="2"/>
  <c r="M115" i="2"/>
  <c r="L115" i="2"/>
  <c r="AA115" i="2" s="1"/>
  <c r="H115" i="2"/>
  <c r="G115" i="2"/>
  <c r="E115" i="2"/>
  <c r="D115" i="2"/>
  <c r="B115" i="2"/>
  <c r="BQ114" i="2"/>
  <c r="BP114" i="2"/>
  <c r="BO114" i="2"/>
  <c r="BN114" i="2"/>
  <c r="BI114" i="2"/>
  <c r="BH114" i="2"/>
  <c r="BG114" i="2"/>
  <c r="BF114" i="2"/>
  <c r="BA114" i="2"/>
  <c r="AZ114" i="2"/>
  <c r="AY114" i="2"/>
  <c r="AX114" i="2"/>
  <c r="AS114" i="2"/>
  <c r="AR114" i="2"/>
  <c r="AQ114" i="2"/>
  <c r="AP114" i="2"/>
  <c r="AK114" i="2"/>
  <c r="AJ114" i="2"/>
  <c r="AI114" i="2"/>
  <c r="AH114" i="2"/>
  <c r="AC114" i="2"/>
  <c r="AB114" i="2"/>
  <c r="AA114" i="2"/>
  <c r="T114" i="2"/>
  <c r="BM114" i="2" s="1"/>
  <c r="S114" i="2"/>
  <c r="P114" i="2"/>
  <c r="O114" i="2"/>
  <c r="M114" i="2"/>
  <c r="L114" i="2"/>
  <c r="B114" i="2"/>
  <c r="BQ113" i="2"/>
  <c r="BP113" i="2"/>
  <c r="BO113" i="2"/>
  <c r="BN113" i="2"/>
  <c r="BI113" i="2"/>
  <c r="BH113" i="2"/>
  <c r="BG113" i="2"/>
  <c r="BF113" i="2"/>
  <c r="BA113" i="2"/>
  <c r="AZ113" i="2"/>
  <c r="AY113" i="2"/>
  <c r="AX113" i="2"/>
  <c r="AS113" i="2"/>
  <c r="AR113" i="2"/>
  <c r="AQ113" i="2"/>
  <c r="AP113" i="2"/>
  <c r="AK113" i="2"/>
  <c r="AJ113" i="2"/>
  <c r="AI113" i="2"/>
  <c r="AH113" i="2"/>
  <c r="AC113" i="2"/>
  <c r="AB113" i="2"/>
  <c r="AA113" i="2"/>
  <c r="T113" i="2"/>
  <c r="BM113" i="2" s="1"/>
  <c r="S113" i="2"/>
  <c r="P113" i="2"/>
  <c r="O113" i="2"/>
  <c r="M113" i="2"/>
  <c r="L113" i="2"/>
  <c r="H113" i="2"/>
  <c r="G113" i="2"/>
  <c r="E113" i="2"/>
  <c r="D113" i="2"/>
  <c r="B113" i="2"/>
  <c r="BS112" i="2"/>
  <c r="BR112" i="2"/>
  <c r="BQ112" i="2"/>
  <c r="BP112" i="2"/>
  <c r="BO112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S112" i="2"/>
  <c r="P112" i="2"/>
  <c r="O112" i="2"/>
  <c r="M112" i="2"/>
  <c r="L112" i="2"/>
  <c r="AA112" i="2" s="1"/>
  <c r="H112" i="2"/>
  <c r="G112" i="2"/>
  <c r="E112" i="2"/>
  <c r="D112" i="2"/>
  <c r="B112" i="2"/>
  <c r="BS111" i="2"/>
  <c r="BQ111" i="2"/>
  <c r="BP111" i="2"/>
  <c r="BO111" i="2"/>
  <c r="BN111" i="2"/>
  <c r="BM111" i="2"/>
  <c r="BK111" i="2"/>
  <c r="BI111" i="2"/>
  <c r="BH111" i="2"/>
  <c r="BG111" i="2"/>
  <c r="BF111" i="2"/>
  <c r="BE111" i="2"/>
  <c r="BC111" i="2"/>
  <c r="BA111" i="2"/>
  <c r="AZ111" i="2"/>
  <c r="AY111" i="2"/>
  <c r="AX111" i="2"/>
  <c r="AW111" i="2"/>
  <c r="AU111" i="2"/>
  <c r="AS111" i="2"/>
  <c r="AR111" i="2"/>
  <c r="AQ111" i="2"/>
  <c r="AP111" i="2"/>
  <c r="AO111" i="2"/>
  <c r="AM111" i="2"/>
  <c r="AK111" i="2"/>
  <c r="AJ111" i="2"/>
  <c r="AI111" i="2"/>
  <c r="AH111" i="2"/>
  <c r="AG111" i="2"/>
  <c r="AE111" i="2"/>
  <c r="AB111" i="2"/>
  <c r="AA111" i="2"/>
  <c r="AC111" i="2" s="1"/>
  <c r="T111" i="2"/>
  <c r="BL111" i="2" s="1"/>
  <c r="S111" i="2"/>
  <c r="P111" i="2"/>
  <c r="O111" i="2"/>
  <c r="M111" i="2"/>
  <c r="L111" i="2"/>
  <c r="H111" i="2"/>
  <c r="G111" i="2"/>
  <c r="E111" i="2"/>
  <c r="D111" i="2"/>
  <c r="B111" i="2"/>
  <c r="BD110" i="2"/>
  <c r="BC110" i="2"/>
  <c r="BB110" i="2"/>
  <c r="T110" i="2"/>
  <c r="S110" i="2"/>
  <c r="P110" i="2"/>
  <c r="O110" i="2"/>
  <c r="M110" i="2"/>
  <c r="L110" i="2"/>
  <c r="AA110" i="2" s="1"/>
  <c r="B110" i="2"/>
  <c r="BS109" i="2"/>
  <c r="BR109" i="2"/>
  <c r="BQ109" i="2"/>
  <c r="BA109" i="2"/>
  <c r="AN109" i="2"/>
  <c r="AM109" i="2"/>
  <c r="AL109" i="2"/>
  <c r="AK109" i="2"/>
  <c r="T109" i="2"/>
  <c r="S109" i="2"/>
  <c r="P109" i="2"/>
  <c r="O109" i="2"/>
  <c r="M109" i="2"/>
  <c r="L109" i="2"/>
  <c r="AA109" i="2" s="1"/>
  <c r="H109" i="2"/>
  <c r="G109" i="2"/>
  <c r="S108" i="2" s="1"/>
  <c r="E109" i="2"/>
  <c r="D109" i="2"/>
  <c r="B109" i="2"/>
  <c r="BS108" i="2"/>
  <c r="BQ108" i="2"/>
  <c r="BP108" i="2"/>
  <c r="BO108" i="2"/>
  <c r="BN108" i="2"/>
  <c r="BM108" i="2"/>
  <c r="BK108" i="2"/>
  <c r="BI108" i="2"/>
  <c r="BH108" i="2"/>
  <c r="BG108" i="2"/>
  <c r="BF108" i="2"/>
  <c r="BE108" i="2"/>
  <c r="BC108" i="2"/>
  <c r="BA108" i="2"/>
  <c r="AZ108" i="2"/>
  <c r="AY108" i="2"/>
  <c r="AX108" i="2"/>
  <c r="AW108" i="2"/>
  <c r="AU108" i="2"/>
  <c r="AS108" i="2"/>
  <c r="AR108" i="2"/>
  <c r="AQ108" i="2"/>
  <c r="AP108" i="2"/>
  <c r="AO108" i="2"/>
  <c r="AM108" i="2"/>
  <c r="AK108" i="2"/>
  <c r="AJ108" i="2"/>
  <c r="AH108" i="2"/>
  <c r="AG108" i="2"/>
  <c r="AE108" i="2"/>
  <c r="AC108" i="2"/>
  <c r="AB108" i="2"/>
  <c r="T108" i="2"/>
  <c r="BL108" i="2" s="1"/>
  <c r="P108" i="2"/>
  <c r="O108" i="2"/>
  <c r="M108" i="2"/>
  <c r="L108" i="2"/>
  <c r="AA108" i="2" s="1"/>
  <c r="AI108" i="2" s="1"/>
  <c r="H108" i="2"/>
  <c r="G108" i="2"/>
  <c r="E108" i="2"/>
  <c r="D108" i="2"/>
  <c r="B108" i="2"/>
  <c r="BS107" i="2"/>
  <c r="BJ107" i="2"/>
  <c r="BI107" i="2"/>
  <c r="BD107" i="2"/>
  <c r="BC107" i="2"/>
  <c r="AT107" i="2"/>
  <c r="AS107" i="2"/>
  <c r="AN107" i="2"/>
  <c r="AM107" i="2"/>
  <c r="AD107" i="2"/>
  <c r="AC107" i="2"/>
  <c r="T107" i="2"/>
  <c r="BQ107" i="2" s="1"/>
  <c r="P107" i="2"/>
  <c r="O107" i="2"/>
  <c r="M107" i="2"/>
  <c r="L107" i="2"/>
  <c r="AA107" i="2" s="1"/>
  <c r="H107" i="2"/>
  <c r="G107" i="2"/>
  <c r="S107" i="2" s="1"/>
  <c r="E107" i="2"/>
  <c r="D107" i="2"/>
  <c r="B107" i="2"/>
  <c r="BS106" i="2"/>
  <c r="BR106" i="2"/>
  <c r="BQ106" i="2"/>
  <c r="BP106" i="2"/>
  <c r="BO106" i="2"/>
  <c r="BN106" i="2"/>
  <c r="BM106" i="2"/>
  <c r="BL106" i="2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BS105" i="2"/>
  <c r="BR105" i="2"/>
  <c r="BQ105" i="2"/>
  <c r="BP105" i="2"/>
  <c r="BO105" i="2"/>
  <c r="BN105" i="2"/>
  <c r="BM105" i="2"/>
  <c r="BL105" i="2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BS104" i="2"/>
  <c r="BR104" i="2"/>
  <c r="BQ104" i="2"/>
  <c r="BP104" i="2"/>
  <c r="BO104" i="2"/>
  <c r="BN104" i="2"/>
  <c r="BM104" i="2"/>
  <c r="BL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R103" i="2"/>
  <c r="BS102" i="2"/>
  <c r="BJ102" i="2"/>
  <c r="BI102" i="2"/>
  <c r="BH102" i="2"/>
  <c r="BC102" i="2"/>
  <c r="AT102" i="2"/>
  <c r="AS102" i="2"/>
  <c r="AR102" i="2"/>
  <c r="AM102" i="2"/>
  <c r="AD102" i="2"/>
  <c r="AC102" i="2"/>
  <c r="AB102" i="2"/>
  <c r="T102" i="2"/>
  <c r="BQ102" i="2" s="1"/>
  <c r="S102" i="2"/>
  <c r="M102" i="2"/>
  <c r="L102" i="2"/>
  <c r="AA102" i="2" s="1"/>
  <c r="H102" i="2"/>
  <c r="G102" i="2"/>
  <c r="E102" i="2"/>
  <c r="D102" i="2"/>
  <c r="B102" i="2"/>
  <c r="BS101" i="2"/>
  <c r="BL101" i="2"/>
  <c r="BK101" i="2"/>
  <c r="BJ101" i="2"/>
  <c r="BE101" i="2"/>
  <c r="BD101" i="2"/>
  <c r="BC101" i="2"/>
  <c r="AV101" i="2"/>
  <c r="AU101" i="2"/>
  <c r="AT101" i="2"/>
  <c r="AO101" i="2"/>
  <c r="AN101" i="2"/>
  <c r="AM101" i="2"/>
  <c r="AF101" i="2"/>
  <c r="AE101" i="2"/>
  <c r="AD101" i="2"/>
  <c r="T101" i="2"/>
  <c r="BM101" i="2" s="1"/>
  <c r="S101" i="2"/>
  <c r="M101" i="2"/>
  <c r="L101" i="2"/>
  <c r="AA101" i="2" s="1"/>
  <c r="H101" i="2"/>
  <c r="G101" i="2"/>
  <c r="E101" i="2"/>
  <c r="D101" i="2"/>
  <c r="B101" i="2"/>
  <c r="BP100" i="2"/>
  <c r="BO100" i="2"/>
  <c r="BN100" i="2"/>
  <c r="BM100" i="2"/>
  <c r="BL100" i="2"/>
  <c r="BH100" i="2"/>
  <c r="BG100" i="2"/>
  <c r="BF100" i="2"/>
  <c r="BE100" i="2"/>
  <c r="BD100" i="2"/>
  <c r="AZ100" i="2"/>
  <c r="AY100" i="2"/>
  <c r="AX100" i="2"/>
  <c r="AW100" i="2"/>
  <c r="AV100" i="2"/>
  <c r="AR100" i="2"/>
  <c r="AQ100" i="2"/>
  <c r="AP100" i="2"/>
  <c r="AO100" i="2"/>
  <c r="AN100" i="2"/>
  <c r="AJ100" i="2"/>
  <c r="AI100" i="2"/>
  <c r="AH100" i="2"/>
  <c r="AG100" i="2"/>
  <c r="AF100" i="2"/>
  <c r="AB100" i="2"/>
  <c r="AA100" i="2"/>
  <c r="T100" i="2"/>
  <c r="BS100" i="2" s="1"/>
  <c r="S100" i="2"/>
  <c r="M100" i="2"/>
  <c r="L100" i="2"/>
  <c r="H100" i="2"/>
  <c r="G100" i="2"/>
  <c r="E100" i="2"/>
  <c r="D100" i="2"/>
  <c r="B100" i="2"/>
  <c r="BQ99" i="2"/>
  <c r="BP99" i="2"/>
  <c r="BO99" i="2"/>
  <c r="BN99" i="2"/>
  <c r="BI99" i="2"/>
  <c r="BH99" i="2"/>
  <c r="BG99" i="2"/>
  <c r="BF99" i="2"/>
  <c r="BA99" i="2"/>
  <c r="AZ99" i="2"/>
  <c r="AY99" i="2"/>
  <c r="AX99" i="2"/>
  <c r="AS99" i="2"/>
  <c r="AR99" i="2"/>
  <c r="AQ99" i="2"/>
  <c r="AP99" i="2"/>
  <c r="AK99" i="2"/>
  <c r="AJ99" i="2"/>
  <c r="AI99" i="2"/>
  <c r="AH99" i="2"/>
  <c r="AC99" i="2"/>
  <c r="AB99" i="2"/>
  <c r="T99" i="2"/>
  <c r="BM99" i="2" s="1"/>
  <c r="S99" i="2"/>
  <c r="M99" i="2"/>
  <c r="L99" i="2"/>
  <c r="AA99" i="2" s="1"/>
  <c r="H99" i="2"/>
  <c r="G99" i="2"/>
  <c r="E99" i="2"/>
  <c r="D99" i="2"/>
  <c r="B99" i="2"/>
  <c r="BR98" i="2"/>
  <c r="BQ98" i="2"/>
  <c r="BP98" i="2"/>
  <c r="BA98" i="2"/>
  <c r="AZ98" i="2"/>
  <c r="AU98" i="2"/>
  <c r="AL98" i="2"/>
  <c r="AK98" i="2"/>
  <c r="AJ98" i="2"/>
  <c r="T98" i="2"/>
  <c r="S98" i="2"/>
  <c r="M98" i="2"/>
  <c r="L98" i="2"/>
  <c r="AA98" i="2" s="1"/>
  <c r="H98" i="2"/>
  <c r="G98" i="2"/>
  <c r="E98" i="2"/>
  <c r="D98" i="2"/>
  <c r="B98" i="2"/>
  <c r="BM97" i="2"/>
  <c r="BD97" i="2"/>
  <c r="BC97" i="2"/>
  <c r="BB97" i="2"/>
  <c r="AG97" i="2"/>
  <c r="T97" i="2"/>
  <c r="S97" i="2"/>
  <c r="M97" i="2"/>
  <c r="L97" i="2"/>
  <c r="AA97" i="2" s="1"/>
  <c r="H97" i="2"/>
  <c r="G97" i="2"/>
  <c r="E97" i="2"/>
  <c r="D97" i="2"/>
  <c r="B97" i="2"/>
  <c r="BP96" i="2"/>
  <c r="BO96" i="2"/>
  <c r="BN96" i="2"/>
  <c r="BM96" i="2"/>
  <c r="BL96" i="2"/>
  <c r="BH96" i="2"/>
  <c r="BG96" i="2"/>
  <c r="BF96" i="2"/>
  <c r="BE96" i="2"/>
  <c r="BD96" i="2"/>
  <c r="AZ96" i="2"/>
  <c r="AY96" i="2"/>
  <c r="AX96" i="2"/>
  <c r="AW96" i="2"/>
  <c r="AV96" i="2"/>
  <c r="AR96" i="2"/>
  <c r="AQ96" i="2"/>
  <c r="AP96" i="2"/>
  <c r="AO96" i="2"/>
  <c r="AN96" i="2"/>
  <c r="AJ96" i="2"/>
  <c r="AI96" i="2"/>
  <c r="AH96" i="2"/>
  <c r="AG96" i="2"/>
  <c r="AF96" i="2"/>
  <c r="AB96" i="2"/>
  <c r="T96" i="2"/>
  <c r="BS96" i="2" s="1"/>
  <c r="S96" i="2"/>
  <c r="M96" i="2"/>
  <c r="L96" i="2"/>
  <c r="AA96" i="2" s="1"/>
  <c r="H96" i="2"/>
  <c r="G96" i="2"/>
  <c r="E96" i="2"/>
  <c r="D96" i="2"/>
  <c r="B96" i="2"/>
  <c r="BQ95" i="2"/>
  <c r="BP95" i="2"/>
  <c r="BO95" i="2"/>
  <c r="BN95" i="2"/>
  <c r="BI95" i="2"/>
  <c r="BH95" i="2"/>
  <c r="BG95" i="2"/>
  <c r="BF95" i="2"/>
  <c r="BA95" i="2"/>
  <c r="AZ95" i="2"/>
  <c r="AY95" i="2"/>
  <c r="AX95" i="2"/>
  <c r="AS95" i="2"/>
  <c r="AR95" i="2"/>
  <c r="AQ95" i="2"/>
  <c r="AP95" i="2"/>
  <c r="AK95" i="2"/>
  <c r="AJ95" i="2"/>
  <c r="AI95" i="2"/>
  <c r="AH95" i="2"/>
  <c r="AC95" i="2"/>
  <c r="AB95" i="2"/>
  <c r="AA95" i="2"/>
  <c r="T95" i="2"/>
  <c r="BM95" i="2" s="1"/>
  <c r="S95" i="2"/>
  <c r="M95" i="2"/>
  <c r="L95" i="2"/>
  <c r="H95" i="2"/>
  <c r="G95" i="2"/>
  <c r="E95" i="2"/>
  <c r="D95" i="2"/>
  <c r="B95" i="2"/>
  <c r="BS94" i="2"/>
  <c r="BR94" i="2"/>
  <c r="BJ94" i="2"/>
  <c r="BI94" i="2"/>
  <c r="BH94" i="2"/>
  <c r="BC94" i="2"/>
  <c r="BB94" i="2"/>
  <c r="AT94" i="2"/>
  <c r="AS94" i="2"/>
  <c r="AR94" i="2"/>
  <c r="AM94" i="2"/>
  <c r="AL94" i="2"/>
  <c r="AD94" i="2"/>
  <c r="AC94" i="2"/>
  <c r="AB94" i="2"/>
  <c r="T94" i="2"/>
  <c r="BP94" i="2" s="1"/>
  <c r="S94" i="2"/>
  <c r="M94" i="2"/>
  <c r="L94" i="2"/>
  <c r="AA94" i="2" s="1"/>
  <c r="H94" i="2"/>
  <c r="G94" i="2"/>
  <c r="E94" i="2"/>
  <c r="D94" i="2"/>
  <c r="B94" i="2"/>
  <c r="BN93" i="2"/>
  <c r="BM93" i="2"/>
  <c r="BL93" i="2"/>
  <c r="BK93" i="2"/>
  <c r="BJ93" i="2"/>
  <c r="BC93" i="2"/>
  <c r="BB93" i="2"/>
  <c r="AX93" i="2"/>
  <c r="AW93" i="2"/>
  <c r="AV93" i="2"/>
  <c r="AO93" i="2"/>
  <c r="AN93" i="2"/>
  <c r="AM93" i="2"/>
  <c r="AL93" i="2"/>
  <c r="AH93" i="2"/>
  <c r="AD93" i="2"/>
  <c r="T93" i="2"/>
  <c r="BS93" i="2" s="1"/>
  <c r="S93" i="2"/>
  <c r="M93" i="2"/>
  <c r="L93" i="2"/>
  <c r="AA93" i="2" s="1"/>
  <c r="H93" i="2"/>
  <c r="G93" i="2"/>
  <c r="E93" i="2"/>
  <c r="D93" i="2"/>
  <c r="B93" i="2"/>
  <c r="BP92" i="2"/>
  <c r="BO92" i="2"/>
  <c r="BN92" i="2"/>
  <c r="BM92" i="2"/>
  <c r="BL92" i="2"/>
  <c r="BH92" i="2"/>
  <c r="BG92" i="2"/>
  <c r="BF92" i="2"/>
  <c r="BE92" i="2"/>
  <c r="BD92" i="2"/>
  <c r="AZ92" i="2"/>
  <c r="AY92" i="2"/>
  <c r="AX92" i="2"/>
  <c r="AW92" i="2"/>
  <c r="AV92" i="2"/>
  <c r="AR92" i="2"/>
  <c r="AQ92" i="2"/>
  <c r="AP92" i="2"/>
  <c r="AO92" i="2"/>
  <c r="AN92" i="2"/>
  <c r="AJ92" i="2"/>
  <c r="AI92" i="2"/>
  <c r="AH92" i="2"/>
  <c r="AG92" i="2"/>
  <c r="AF92" i="2"/>
  <c r="AB92" i="2"/>
  <c r="AA92" i="2"/>
  <c r="T92" i="2"/>
  <c r="BS92" i="2" s="1"/>
  <c r="S92" i="2"/>
  <c r="M92" i="2"/>
  <c r="L92" i="2"/>
  <c r="H92" i="2"/>
  <c r="G92" i="2"/>
  <c r="E92" i="2"/>
  <c r="D92" i="2"/>
  <c r="B92" i="2"/>
  <c r="BO91" i="2"/>
  <c r="BN91" i="2"/>
  <c r="BJ91" i="2"/>
  <c r="BI91" i="2"/>
  <c r="BA91" i="2"/>
  <c r="AZ91" i="2"/>
  <c r="AY91" i="2"/>
  <c r="AP91" i="2"/>
  <c r="AL91" i="2"/>
  <c r="AK91" i="2"/>
  <c r="AJ91" i="2"/>
  <c r="AB91" i="2"/>
  <c r="AA91" i="2"/>
  <c r="T91" i="2"/>
  <c r="S91" i="2"/>
  <c r="M91" i="2"/>
  <c r="L91" i="2"/>
  <c r="H91" i="2"/>
  <c r="G91" i="2"/>
  <c r="E91" i="2"/>
  <c r="D91" i="2"/>
  <c r="B91" i="2"/>
  <c r="BL90" i="2"/>
  <c r="BK90" i="2"/>
  <c r="BJ90" i="2"/>
  <c r="BI90" i="2"/>
  <c r="BA90" i="2"/>
  <c r="AZ90" i="2"/>
  <c r="AV90" i="2"/>
  <c r="AM90" i="2"/>
  <c r="AL90" i="2"/>
  <c r="AK90" i="2"/>
  <c r="AJ90" i="2"/>
  <c r="AB90" i="2"/>
  <c r="T90" i="2"/>
  <c r="S90" i="2"/>
  <c r="M90" i="2"/>
  <c r="L90" i="2"/>
  <c r="AA90" i="2" s="1"/>
  <c r="H90" i="2"/>
  <c r="G90" i="2"/>
  <c r="E90" i="2"/>
  <c r="D90" i="2"/>
  <c r="B90" i="2"/>
  <c r="BL89" i="2"/>
  <c r="BK89" i="2"/>
  <c r="BJ89" i="2"/>
  <c r="BF89" i="2"/>
  <c r="AX89" i="2"/>
  <c r="AW89" i="2"/>
  <c r="AV89" i="2"/>
  <c r="AM89" i="2"/>
  <c r="AL89" i="2"/>
  <c r="AH89" i="2"/>
  <c r="AG89" i="2"/>
  <c r="T89" i="2"/>
  <c r="S89" i="2"/>
  <c r="M89" i="2"/>
  <c r="L89" i="2"/>
  <c r="AA89" i="2" s="1"/>
  <c r="H89" i="2"/>
  <c r="G89" i="2"/>
  <c r="E89" i="2"/>
  <c r="D89" i="2"/>
  <c r="B89" i="2"/>
  <c r="BP88" i="2"/>
  <c r="BO88" i="2"/>
  <c r="BN88" i="2"/>
  <c r="BM88" i="2"/>
  <c r="BL88" i="2"/>
  <c r="BH88" i="2"/>
  <c r="BG88" i="2"/>
  <c r="BF88" i="2"/>
  <c r="BE88" i="2"/>
  <c r="BD88" i="2"/>
  <c r="AZ88" i="2"/>
  <c r="AY88" i="2"/>
  <c r="AX88" i="2"/>
  <c r="AW88" i="2"/>
  <c r="AV88" i="2"/>
  <c r="AR88" i="2"/>
  <c r="AQ88" i="2"/>
  <c r="AP88" i="2"/>
  <c r="AO88" i="2"/>
  <c r="AN88" i="2"/>
  <c r="AJ88" i="2"/>
  <c r="AI88" i="2"/>
  <c r="AH88" i="2"/>
  <c r="AG88" i="2"/>
  <c r="AF88" i="2"/>
  <c r="AB88" i="2"/>
  <c r="T88" i="2"/>
  <c r="BS88" i="2" s="1"/>
  <c r="S88" i="2"/>
  <c r="M88" i="2"/>
  <c r="L88" i="2"/>
  <c r="AA88" i="2" s="1"/>
  <c r="H88" i="2"/>
  <c r="G88" i="2"/>
  <c r="E88" i="2"/>
  <c r="D88" i="2"/>
  <c r="B88" i="2"/>
  <c r="T87" i="2"/>
  <c r="S87" i="2"/>
  <c r="M87" i="2"/>
  <c r="L87" i="2"/>
  <c r="AA87" i="2" s="1"/>
  <c r="H87" i="2"/>
  <c r="G87" i="2"/>
  <c r="E87" i="2"/>
  <c r="D87" i="2"/>
  <c r="B87" i="2"/>
  <c r="BS86" i="2"/>
  <c r="AS86" i="2"/>
  <c r="AK86" i="2"/>
  <c r="T86" i="2"/>
  <c r="S86" i="2"/>
  <c r="M86" i="2"/>
  <c r="L86" i="2"/>
  <c r="AA86" i="2" s="1"/>
  <c r="H86" i="2"/>
  <c r="G86" i="2"/>
  <c r="E86" i="2"/>
  <c r="D86" i="2"/>
  <c r="B86" i="2"/>
  <c r="BS85" i="2"/>
  <c r="T85" i="2"/>
  <c r="S85" i="2"/>
  <c r="M85" i="2"/>
  <c r="L85" i="2"/>
  <c r="AA85" i="2" s="1"/>
  <c r="H85" i="2"/>
  <c r="G85" i="2"/>
  <c r="E85" i="2"/>
  <c r="D85" i="2"/>
  <c r="B85" i="2"/>
  <c r="BP84" i="2"/>
  <c r="BO84" i="2"/>
  <c r="BN84" i="2"/>
  <c r="BM84" i="2"/>
  <c r="BL84" i="2"/>
  <c r="BH84" i="2"/>
  <c r="BG84" i="2"/>
  <c r="BF84" i="2"/>
  <c r="BE84" i="2"/>
  <c r="BD84" i="2"/>
  <c r="AZ84" i="2"/>
  <c r="AY84" i="2"/>
  <c r="AX84" i="2"/>
  <c r="AW84" i="2"/>
  <c r="AV84" i="2"/>
  <c r="AR84" i="2"/>
  <c r="AQ84" i="2"/>
  <c r="AP84" i="2"/>
  <c r="AO84" i="2"/>
  <c r="AN84" i="2"/>
  <c r="AJ84" i="2"/>
  <c r="AI84" i="2"/>
  <c r="AH84" i="2"/>
  <c r="AG84" i="2"/>
  <c r="AF84" i="2"/>
  <c r="AB84" i="2"/>
  <c r="AA84" i="2"/>
  <c r="T84" i="2"/>
  <c r="BS84" i="2" s="1"/>
  <c r="S84" i="2"/>
  <c r="M84" i="2"/>
  <c r="L84" i="2"/>
  <c r="H84" i="2"/>
  <c r="G84" i="2"/>
  <c r="E84" i="2"/>
  <c r="D84" i="2"/>
  <c r="B84" i="2"/>
  <c r="BR83" i="2"/>
  <c r="BQ83" i="2"/>
  <c r="BP83" i="2"/>
  <c r="BO83" i="2"/>
  <c r="BN83" i="2"/>
  <c r="BJ83" i="2"/>
  <c r="BH83" i="2"/>
  <c r="BG83" i="2"/>
  <c r="BF83" i="2"/>
  <c r="BB83" i="2"/>
  <c r="BA83" i="2"/>
  <c r="AZ83" i="2"/>
  <c r="AY83" i="2"/>
  <c r="AT83" i="2"/>
  <c r="AS83" i="2"/>
  <c r="AR83" i="2"/>
  <c r="AQ83" i="2"/>
  <c r="AP83" i="2"/>
  <c r="AL83" i="2"/>
  <c r="AK83" i="2"/>
  <c r="AI83" i="2"/>
  <c r="AH83" i="2"/>
  <c r="AD83" i="2"/>
  <c r="AC83" i="2"/>
  <c r="AB83" i="2"/>
  <c r="T83" i="2"/>
  <c r="S83" i="2"/>
  <c r="M83" i="2"/>
  <c r="L83" i="2"/>
  <c r="AA83" i="2" s="1"/>
  <c r="H83" i="2"/>
  <c r="G83" i="2"/>
  <c r="E83" i="2"/>
  <c r="D83" i="2"/>
  <c r="B83" i="2"/>
  <c r="BS82" i="2"/>
  <c r="BR82" i="2"/>
  <c r="BQ82" i="2"/>
  <c r="BP82" i="2"/>
  <c r="BL82" i="2"/>
  <c r="BK82" i="2"/>
  <c r="BJ82" i="2"/>
  <c r="BH82" i="2"/>
  <c r="BD82" i="2"/>
  <c r="BC82" i="2"/>
  <c r="BB82" i="2"/>
  <c r="BA82" i="2"/>
  <c r="AZ82" i="2"/>
  <c r="AV82" i="2"/>
  <c r="AT82" i="2"/>
  <c r="AS82" i="2"/>
  <c r="AR82" i="2"/>
  <c r="AN82" i="2"/>
  <c r="AM82" i="2"/>
  <c r="AL82" i="2"/>
  <c r="AK82" i="2"/>
  <c r="AF82" i="2"/>
  <c r="AE82" i="2"/>
  <c r="AD82" i="2"/>
  <c r="AC82" i="2"/>
  <c r="AB82" i="2"/>
  <c r="T82" i="2"/>
  <c r="S82" i="2"/>
  <c r="M82" i="2"/>
  <c r="L82" i="2"/>
  <c r="AA82" i="2" s="1"/>
  <c r="H82" i="2"/>
  <c r="G82" i="2"/>
  <c r="E82" i="2"/>
  <c r="D82" i="2"/>
  <c r="B82" i="2"/>
  <c r="BS81" i="2"/>
  <c r="BR81" i="2"/>
  <c r="BN81" i="2"/>
  <c r="BM81" i="2"/>
  <c r="BL81" i="2"/>
  <c r="BK81" i="2"/>
  <c r="BJ81" i="2"/>
  <c r="BE81" i="2"/>
  <c r="BD81" i="2"/>
  <c r="BC81" i="2"/>
  <c r="BB81" i="2"/>
  <c r="AX81" i="2"/>
  <c r="AW81" i="2"/>
  <c r="AV81" i="2"/>
  <c r="AT81" i="2"/>
  <c r="AP81" i="2"/>
  <c r="AO81" i="2"/>
  <c r="AN81" i="2"/>
  <c r="AM81" i="2"/>
  <c r="AL81" i="2"/>
  <c r="AH81" i="2"/>
  <c r="AF81" i="2"/>
  <c r="AE81" i="2"/>
  <c r="AD81" i="2"/>
  <c r="T81" i="2"/>
  <c r="S81" i="2"/>
  <c r="M81" i="2"/>
  <c r="L81" i="2"/>
  <c r="AA81" i="2" s="1"/>
  <c r="H81" i="2"/>
  <c r="G81" i="2"/>
  <c r="E81" i="2"/>
  <c r="D81" i="2"/>
  <c r="B81" i="2"/>
  <c r="BP80" i="2"/>
  <c r="BO80" i="2"/>
  <c r="BN80" i="2"/>
  <c r="BM80" i="2"/>
  <c r="BL80" i="2"/>
  <c r="BH80" i="2"/>
  <c r="BG80" i="2"/>
  <c r="BF80" i="2"/>
  <c r="BE80" i="2"/>
  <c r="BD80" i="2"/>
  <c r="AZ80" i="2"/>
  <c r="AY80" i="2"/>
  <c r="AX80" i="2"/>
  <c r="AW80" i="2"/>
  <c r="AV80" i="2"/>
  <c r="AR80" i="2"/>
  <c r="AQ80" i="2"/>
  <c r="AP80" i="2"/>
  <c r="AO80" i="2"/>
  <c r="AN80" i="2"/>
  <c r="AJ80" i="2"/>
  <c r="AI80" i="2"/>
  <c r="AH80" i="2"/>
  <c r="AG80" i="2"/>
  <c r="AF80" i="2"/>
  <c r="AB80" i="2"/>
  <c r="AA80" i="2"/>
  <c r="T80" i="2"/>
  <c r="BS80" i="2" s="1"/>
  <c r="S80" i="2"/>
  <c r="M80" i="2"/>
  <c r="L80" i="2"/>
  <c r="H80" i="2"/>
  <c r="G80" i="2"/>
  <c r="E80" i="2"/>
  <c r="D80" i="2"/>
  <c r="B80" i="2"/>
  <c r="BQ79" i="2"/>
  <c r="BP79" i="2"/>
  <c r="BO79" i="2"/>
  <c r="BN79" i="2"/>
  <c r="BJ79" i="2"/>
  <c r="BF79" i="2"/>
  <c r="BB79" i="2"/>
  <c r="BA79" i="2"/>
  <c r="AZ79" i="2"/>
  <c r="AY79" i="2"/>
  <c r="AR79" i="2"/>
  <c r="AQ79" i="2"/>
  <c r="AP79" i="2"/>
  <c r="AL79" i="2"/>
  <c r="AK79" i="2"/>
  <c r="AD79" i="2"/>
  <c r="AC79" i="2"/>
  <c r="AB79" i="2"/>
  <c r="T79" i="2"/>
  <c r="BH79" i="2" s="1"/>
  <c r="S79" i="2"/>
  <c r="M79" i="2"/>
  <c r="L79" i="2"/>
  <c r="AA79" i="2" s="1"/>
  <c r="H79" i="2"/>
  <c r="G79" i="2"/>
  <c r="E79" i="2"/>
  <c r="D79" i="2"/>
  <c r="B79" i="2"/>
  <c r="BQ78" i="2"/>
  <c r="BP78" i="2"/>
  <c r="BL78" i="2"/>
  <c r="BK78" i="2"/>
  <c r="BJ78" i="2"/>
  <c r="BC78" i="2"/>
  <c r="BB78" i="2"/>
  <c r="BA78" i="2"/>
  <c r="AZ78" i="2"/>
  <c r="AV78" i="2"/>
  <c r="AR78" i="2"/>
  <c r="AN78" i="2"/>
  <c r="AM78" i="2"/>
  <c r="AL78" i="2"/>
  <c r="AK78" i="2"/>
  <c r="AD78" i="2"/>
  <c r="AC78" i="2"/>
  <c r="AB78" i="2"/>
  <c r="T78" i="2"/>
  <c r="BS78" i="2" s="1"/>
  <c r="S78" i="2"/>
  <c r="M78" i="2"/>
  <c r="L78" i="2"/>
  <c r="AA78" i="2" s="1"/>
  <c r="H78" i="2"/>
  <c r="G78" i="2"/>
  <c r="E78" i="2"/>
  <c r="D78" i="2"/>
  <c r="B78" i="2"/>
  <c r="BK77" i="2"/>
  <c r="BC77" i="2"/>
  <c r="BB77" i="2"/>
  <c r="AN77" i="2"/>
  <c r="AM77" i="2"/>
  <c r="AL77" i="2"/>
  <c r="T77" i="2"/>
  <c r="S77" i="2"/>
  <c r="M77" i="2"/>
  <c r="L77" i="2"/>
  <c r="AA77" i="2" s="1"/>
  <c r="H77" i="2"/>
  <c r="G77" i="2"/>
  <c r="E77" i="2"/>
  <c r="D77" i="2"/>
  <c r="B77" i="2"/>
  <c r="BP76" i="2"/>
  <c r="BO76" i="2"/>
  <c r="BN76" i="2"/>
  <c r="BM76" i="2"/>
  <c r="BL76" i="2"/>
  <c r="BH76" i="2"/>
  <c r="BG76" i="2"/>
  <c r="BF76" i="2"/>
  <c r="BE76" i="2"/>
  <c r="BD76" i="2"/>
  <c r="AZ76" i="2"/>
  <c r="AY76" i="2"/>
  <c r="AX76" i="2"/>
  <c r="AW76" i="2"/>
  <c r="AV76" i="2"/>
  <c r="AR76" i="2"/>
  <c r="AQ76" i="2"/>
  <c r="AP76" i="2"/>
  <c r="AO76" i="2"/>
  <c r="AN76" i="2"/>
  <c r="AJ76" i="2"/>
  <c r="AI76" i="2"/>
  <c r="AH76" i="2"/>
  <c r="AG76" i="2"/>
  <c r="AF76" i="2"/>
  <c r="AB76" i="2"/>
  <c r="AA76" i="2"/>
  <c r="T76" i="2"/>
  <c r="BS76" i="2" s="1"/>
  <c r="S76" i="2"/>
  <c r="M76" i="2"/>
  <c r="L76" i="2"/>
  <c r="H76" i="2"/>
  <c r="G76" i="2"/>
  <c r="E76" i="2"/>
  <c r="D76" i="2"/>
  <c r="B76" i="2"/>
  <c r="T75" i="2"/>
  <c r="S75" i="2"/>
  <c r="M75" i="2"/>
  <c r="L75" i="2"/>
  <c r="AA75" i="2" s="1"/>
  <c r="H75" i="2"/>
  <c r="G75" i="2"/>
  <c r="E75" i="2"/>
  <c r="D75" i="2"/>
  <c r="B75" i="2"/>
  <c r="BK74" i="2"/>
  <c r="BJ74" i="2"/>
  <c r="AU74" i="2"/>
  <c r="AT74" i="2"/>
  <c r="AK74" i="2"/>
  <c r="AJ74" i="2"/>
  <c r="T74" i="2"/>
  <c r="S74" i="2"/>
  <c r="M74" i="2"/>
  <c r="L74" i="2"/>
  <c r="AA74" i="2" s="1"/>
  <c r="H74" i="2"/>
  <c r="G74" i="2"/>
  <c r="E74" i="2"/>
  <c r="D74" i="2"/>
  <c r="B74" i="2"/>
  <c r="BH73" i="2"/>
  <c r="AI73" i="2"/>
  <c r="T73" i="2"/>
  <c r="S73" i="2"/>
  <c r="M73" i="2"/>
  <c r="L73" i="2"/>
  <c r="AA73" i="2" s="1"/>
  <c r="H73" i="2"/>
  <c r="G73" i="2"/>
  <c r="E73" i="2"/>
  <c r="D73" i="2"/>
  <c r="B73" i="2"/>
  <c r="AA72" i="2"/>
  <c r="T72" i="2"/>
  <c r="AK72" i="2" s="1"/>
  <c r="S72" i="2"/>
  <c r="M72" i="2"/>
  <c r="L72" i="2"/>
  <c r="H72" i="2"/>
  <c r="G72" i="2"/>
  <c r="E72" i="2"/>
  <c r="D72" i="2"/>
  <c r="B72" i="2"/>
  <c r="BS71" i="2"/>
  <c r="BK71" i="2"/>
  <c r="BJ71" i="2"/>
  <c r="BI71" i="2"/>
  <c r="BH71" i="2"/>
  <c r="BA71" i="2"/>
  <c r="AZ71" i="2"/>
  <c r="AY71" i="2"/>
  <c r="AX71" i="2"/>
  <c r="AQ71" i="2"/>
  <c r="AP71" i="2"/>
  <c r="AM71" i="2"/>
  <c r="AL71" i="2"/>
  <c r="AE71" i="2"/>
  <c r="AD71" i="2"/>
  <c r="AC71" i="2"/>
  <c r="AB71" i="2"/>
  <c r="T71" i="2"/>
  <c r="S71" i="2"/>
  <c r="M71" i="2"/>
  <c r="L71" i="2"/>
  <c r="AA71" i="2" s="1"/>
  <c r="H71" i="2"/>
  <c r="G71" i="2"/>
  <c r="E71" i="2"/>
  <c r="D71" i="2"/>
  <c r="B71" i="2"/>
  <c r="BS70" i="2"/>
  <c r="BR70" i="2"/>
  <c r="BQ70" i="2"/>
  <c r="BP70" i="2"/>
  <c r="BK70" i="2"/>
  <c r="BJ70" i="2"/>
  <c r="BI70" i="2"/>
  <c r="BH70" i="2"/>
  <c r="BE70" i="2"/>
  <c r="BD70" i="2"/>
  <c r="BA70" i="2"/>
  <c r="AZ70" i="2"/>
  <c r="AW70" i="2"/>
  <c r="AV70" i="2"/>
  <c r="AU70" i="2"/>
  <c r="AT70" i="2"/>
  <c r="AO70" i="2"/>
  <c r="AN70" i="2"/>
  <c r="AM70" i="2"/>
  <c r="AL70" i="2"/>
  <c r="AK70" i="2"/>
  <c r="AJ70" i="2"/>
  <c r="AE70" i="2"/>
  <c r="AD70" i="2"/>
  <c r="AC70" i="2"/>
  <c r="AB70" i="2"/>
  <c r="T70" i="2"/>
  <c r="S70" i="2"/>
  <c r="M70" i="2"/>
  <c r="L70" i="2"/>
  <c r="AA70" i="2" s="1"/>
  <c r="H70" i="2"/>
  <c r="G70" i="2"/>
  <c r="E70" i="2"/>
  <c r="D70" i="2"/>
  <c r="B70" i="2"/>
  <c r="BO69" i="2"/>
  <c r="BN69" i="2"/>
  <c r="BM69" i="2"/>
  <c r="AU69" i="2"/>
  <c r="AT69" i="2"/>
  <c r="AP69" i="2"/>
  <c r="T69" i="2"/>
  <c r="S69" i="2"/>
  <c r="M69" i="2"/>
  <c r="L69" i="2"/>
  <c r="AA69" i="2" s="1"/>
  <c r="H69" i="2"/>
  <c r="G69" i="2"/>
  <c r="E69" i="2"/>
  <c r="D69" i="2"/>
  <c r="B69" i="2"/>
  <c r="BS68" i="2"/>
  <c r="BQ68" i="2"/>
  <c r="BP68" i="2"/>
  <c r="BO68" i="2"/>
  <c r="BN68" i="2"/>
  <c r="BM68" i="2"/>
  <c r="BL68" i="2"/>
  <c r="BK68" i="2"/>
  <c r="BI68" i="2"/>
  <c r="BH68" i="2"/>
  <c r="BG68" i="2"/>
  <c r="BF68" i="2"/>
  <c r="BE68" i="2"/>
  <c r="BD68" i="2"/>
  <c r="BC68" i="2"/>
  <c r="BA68" i="2"/>
  <c r="AZ68" i="2"/>
  <c r="AY68" i="2"/>
  <c r="AX68" i="2"/>
  <c r="AW68" i="2"/>
  <c r="AV68" i="2"/>
  <c r="AU68" i="2"/>
  <c r="AS68" i="2"/>
  <c r="AR68" i="2"/>
  <c r="AQ68" i="2"/>
  <c r="AP68" i="2"/>
  <c r="AO68" i="2"/>
  <c r="AN68" i="2"/>
  <c r="AM68" i="2"/>
  <c r="AK68" i="2"/>
  <c r="AJ68" i="2"/>
  <c r="AI68" i="2"/>
  <c r="AH68" i="2"/>
  <c r="AG68" i="2"/>
  <c r="AF68" i="2"/>
  <c r="AE68" i="2"/>
  <c r="AC68" i="2"/>
  <c r="AB68" i="2"/>
  <c r="AA68" i="2"/>
  <c r="T68" i="2"/>
  <c r="BR68" i="2" s="1"/>
  <c r="S68" i="2"/>
  <c r="M68" i="2"/>
  <c r="L68" i="2"/>
  <c r="H68" i="2"/>
  <c r="G68" i="2"/>
  <c r="E68" i="2"/>
  <c r="D68" i="2"/>
  <c r="B68" i="2"/>
  <c r="BR67" i="2"/>
  <c r="BQ67" i="2"/>
  <c r="BP67" i="2"/>
  <c r="BO67" i="2"/>
  <c r="BI67" i="2"/>
  <c r="BH67" i="2"/>
  <c r="BG67" i="2"/>
  <c r="AZ67" i="2"/>
  <c r="AY67" i="2"/>
  <c r="AX67" i="2"/>
  <c r="AW67" i="2"/>
  <c r="AQ67" i="2"/>
  <c r="AP67" i="2"/>
  <c r="AO67" i="2"/>
  <c r="AH67" i="2"/>
  <c r="AG67" i="2"/>
  <c r="AE67" i="2"/>
  <c r="AD67" i="2"/>
  <c r="AA67" i="2"/>
  <c r="T67" i="2"/>
  <c r="S67" i="2"/>
  <c r="M67" i="2"/>
  <c r="L67" i="2"/>
  <c r="H67" i="2"/>
  <c r="G67" i="2"/>
  <c r="E67" i="2"/>
  <c r="D67" i="2"/>
  <c r="B67" i="2"/>
  <c r="BS66" i="2"/>
  <c r="BM66" i="2"/>
  <c r="BL66" i="2"/>
  <c r="BK66" i="2"/>
  <c r="BJ66" i="2"/>
  <c r="BD66" i="2"/>
  <c r="BC66" i="2"/>
  <c r="BB66" i="2"/>
  <c r="BA66" i="2"/>
  <c r="AU66" i="2"/>
  <c r="AT66" i="2"/>
  <c r="AS66" i="2"/>
  <c r="AR66" i="2"/>
  <c r="AL66" i="2"/>
  <c r="AK66" i="2"/>
  <c r="AJ66" i="2"/>
  <c r="AI66" i="2"/>
  <c r="AC66" i="2"/>
  <c r="AB66" i="2"/>
  <c r="AA66" i="2"/>
  <c r="T66" i="2"/>
  <c r="S66" i="2"/>
  <c r="M66" i="2"/>
  <c r="L66" i="2"/>
  <c r="H66" i="2"/>
  <c r="G66" i="2"/>
  <c r="E66" i="2"/>
  <c r="D66" i="2"/>
  <c r="B66" i="2"/>
  <c r="BS65" i="2"/>
  <c r="BQ65" i="2"/>
  <c r="BP65" i="2"/>
  <c r="BK65" i="2"/>
  <c r="BJ65" i="2"/>
  <c r="BI65" i="2"/>
  <c r="BH65" i="2"/>
  <c r="BC65" i="2"/>
  <c r="BA65" i="2"/>
  <c r="AZ65" i="2"/>
  <c r="AU65" i="2"/>
  <c r="AT65" i="2"/>
  <c r="AS65" i="2"/>
  <c r="AR65" i="2"/>
  <c r="AM65" i="2"/>
  <c r="AK65" i="2"/>
  <c r="AJ65" i="2"/>
  <c r="AE65" i="2"/>
  <c r="AD65" i="2"/>
  <c r="AC65" i="2"/>
  <c r="AB65" i="2"/>
  <c r="T65" i="2"/>
  <c r="S65" i="2"/>
  <c r="M65" i="2"/>
  <c r="L65" i="2"/>
  <c r="AA65" i="2" s="1"/>
  <c r="H65" i="2"/>
  <c r="G65" i="2"/>
  <c r="E65" i="2"/>
  <c r="D65" i="2"/>
  <c r="B65" i="2"/>
  <c r="BS64" i="2"/>
  <c r="BM64" i="2"/>
  <c r="BL64" i="2"/>
  <c r="BK64" i="2"/>
  <c r="BJ64" i="2"/>
  <c r="BE64" i="2"/>
  <c r="BC64" i="2"/>
  <c r="AW64" i="2"/>
  <c r="AV64" i="2"/>
  <c r="AU64" i="2"/>
  <c r="AT64" i="2"/>
  <c r="AO64" i="2"/>
  <c r="AM64" i="2"/>
  <c r="AG64" i="2"/>
  <c r="AF64" i="2"/>
  <c r="AE64" i="2"/>
  <c r="AD64" i="2"/>
  <c r="T64" i="2"/>
  <c r="S64" i="2"/>
  <c r="M64" i="2"/>
  <c r="L64" i="2"/>
  <c r="AA64" i="2" s="1"/>
  <c r="H64" i="2"/>
  <c r="G64" i="2"/>
  <c r="E64" i="2"/>
  <c r="D64" i="2"/>
  <c r="B64" i="2"/>
  <c r="BQ63" i="2"/>
  <c r="BP63" i="2"/>
  <c r="BO63" i="2"/>
  <c r="BN63" i="2"/>
  <c r="BM63" i="2"/>
  <c r="BL63" i="2"/>
  <c r="BI63" i="2"/>
  <c r="BH63" i="2"/>
  <c r="BG63" i="2"/>
  <c r="BF63" i="2"/>
  <c r="BE63" i="2"/>
  <c r="BD63" i="2"/>
  <c r="BA63" i="2"/>
  <c r="AZ63" i="2"/>
  <c r="AY63" i="2"/>
  <c r="AX63" i="2"/>
  <c r="AW63" i="2"/>
  <c r="AV63" i="2"/>
  <c r="AS63" i="2"/>
  <c r="AR63" i="2"/>
  <c r="AQ63" i="2"/>
  <c r="AP63" i="2"/>
  <c r="AO63" i="2"/>
  <c r="AN63" i="2"/>
  <c r="AK63" i="2"/>
  <c r="AJ63" i="2"/>
  <c r="AI63" i="2"/>
  <c r="AH63" i="2"/>
  <c r="AG63" i="2"/>
  <c r="AF63" i="2"/>
  <c r="AC63" i="2"/>
  <c r="AB63" i="2"/>
  <c r="T63" i="2"/>
  <c r="BS63" i="2" s="1"/>
  <c r="S63" i="2"/>
  <c r="O63" i="2"/>
  <c r="M63" i="2"/>
  <c r="L63" i="2"/>
  <c r="AA63" i="2" s="1"/>
  <c r="H63" i="2"/>
  <c r="G63" i="2"/>
  <c r="E63" i="2"/>
  <c r="D63" i="2"/>
  <c r="B63" i="2"/>
  <c r="BP62" i="2"/>
  <c r="BO62" i="2"/>
  <c r="BJ62" i="2"/>
  <c r="BI62" i="2"/>
  <c r="BH62" i="2"/>
  <c r="AZ62" i="2"/>
  <c r="AY62" i="2"/>
  <c r="AT62" i="2"/>
  <c r="AS62" i="2"/>
  <c r="AR62" i="2"/>
  <c r="AJ62" i="2"/>
  <c r="AI62" i="2"/>
  <c r="AD62" i="2"/>
  <c r="AC62" i="2"/>
  <c r="AB62" i="2"/>
  <c r="AA62" i="2"/>
  <c r="T62" i="2"/>
  <c r="BQ62" i="2" s="1"/>
  <c r="S62" i="2"/>
  <c r="P62" i="2"/>
  <c r="O62" i="2"/>
  <c r="M62" i="2"/>
  <c r="L62" i="2"/>
  <c r="H62" i="2"/>
  <c r="G62" i="2"/>
  <c r="E62" i="2"/>
  <c r="D62" i="2"/>
  <c r="B62" i="2"/>
  <c r="BS61" i="2"/>
  <c r="BP61" i="2"/>
  <c r="BO61" i="2"/>
  <c r="BN61" i="2"/>
  <c r="BM61" i="2"/>
  <c r="BL61" i="2"/>
  <c r="BK61" i="2"/>
  <c r="BH61" i="2"/>
  <c r="BG61" i="2"/>
  <c r="BF61" i="2"/>
  <c r="BE61" i="2"/>
  <c r="BD61" i="2"/>
  <c r="BC61" i="2"/>
  <c r="AZ61" i="2"/>
  <c r="AY61" i="2"/>
  <c r="AX61" i="2"/>
  <c r="AW61" i="2"/>
  <c r="AV61" i="2"/>
  <c r="AU61" i="2"/>
  <c r="AS61" i="2"/>
  <c r="AR61" i="2"/>
  <c r="AQ61" i="2"/>
  <c r="AP61" i="2"/>
  <c r="AO61" i="2"/>
  <c r="AN61" i="2"/>
  <c r="AM61" i="2"/>
  <c r="AK61" i="2"/>
  <c r="AJ61" i="2"/>
  <c r="AI61" i="2"/>
  <c r="AH61" i="2"/>
  <c r="AG61" i="2"/>
  <c r="AF61" i="2"/>
  <c r="AE61" i="2"/>
  <c r="AC61" i="2"/>
  <c r="AB61" i="2"/>
  <c r="T61" i="2"/>
  <c r="BR61" i="2" s="1"/>
  <c r="S61" i="2"/>
  <c r="P61" i="2"/>
  <c r="O61" i="2"/>
  <c r="M61" i="2"/>
  <c r="L61" i="2"/>
  <c r="AA61" i="2" s="1"/>
  <c r="H61" i="2"/>
  <c r="G61" i="2"/>
  <c r="E61" i="2"/>
  <c r="D61" i="2"/>
  <c r="B61" i="2"/>
  <c r="BR60" i="2"/>
  <c r="BQ60" i="2"/>
  <c r="BH60" i="2"/>
  <c r="BG60" i="2"/>
  <c r="BA60" i="2"/>
  <c r="AR60" i="2"/>
  <c r="AQ60" i="2"/>
  <c r="AL60" i="2"/>
  <c r="AK60" i="2"/>
  <c r="AB60" i="2"/>
  <c r="AA60" i="2"/>
  <c r="T60" i="2"/>
  <c r="S60" i="2"/>
  <c r="P60" i="2"/>
  <c r="O60" i="2"/>
  <c r="M60" i="2"/>
  <c r="L60" i="2"/>
  <c r="H60" i="2"/>
  <c r="G60" i="2"/>
  <c r="E60" i="2"/>
  <c r="D60" i="2"/>
  <c r="B60" i="2"/>
  <c r="BS59" i="2"/>
  <c r="BQ59" i="2"/>
  <c r="BP59" i="2"/>
  <c r="BO59" i="2"/>
  <c r="BN59" i="2"/>
  <c r="BM59" i="2"/>
  <c r="BL59" i="2"/>
  <c r="BK59" i="2"/>
  <c r="BI59" i="2"/>
  <c r="BH59" i="2"/>
  <c r="BG59" i="2"/>
  <c r="BF59" i="2"/>
  <c r="BE59" i="2"/>
  <c r="BD59" i="2"/>
  <c r="BC59" i="2"/>
  <c r="BA59" i="2"/>
  <c r="AZ59" i="2"/>
  <c r="AY59" i="2"/>
  <c r="AX59" i="2"/>
  <c r="AW59" i="2"/>
  <c r="AV59" i="2"/>
  <c r="AU59" i="2"/>
  <c r="AS59" i="2"/>
  <c r="AR59" i="2"/>
  <c r="AQ59" i="2"/>
  <c r="AP59" i="2"/>
  <c r="AO59" i="2"/>
  <c r="AN59" i="2"/>
  <c r="AM59" i="2"/>
  <c r="AK59" i="2"/>
  <c r="AJ59" i="2"/>
  <c r="AI59" i="2"/>
  <c r="AH59" i="2"/>
  <c r="AG59" i="2"/>
  <c r="AF59" i="2"/>
  <c r="AE59" i="2"/>
  <c r="AC59" i="2"/>
  <c r="AB59" i="2"/>
  <c r="T59" i="2"/>
  <c r="BR59" i="2" s="1"/>
  <c r="S59" i="2"/>
  <c r="P59" i="2"/>
  <c r="O59" i="2"/>
  <c r="M59" i="2"/>
  <c r="L59" i="2"/>
  <c r="AA59" i="2" s="1"/>
  <c r="H59" i="2"/>
  <c r="G59" i="2"/>
  <c r="E59" i="2"/>
  <c r="D59" i="2"/>
  <c r="B59" i="2"/>
  <c r="BQ58" i="2"/>
  <c r="BA58" i="2"/>
  <c r="AR58" i="2"/>
  <c r="AQ58" i="2"/>
  <c r="AK58" i="2"/>
  <c r="AA58" i="2"/>
  <c r="T58" i="2"/>
  <c r="BR58" i="2" s="1"/>
  <c r="S58" i="2"/>
  <c r="P58" i="2"/>
  <c r="O58" i="2"/>
  <c r="M58" i="2"/>
  <c r="L58" i="2"/>
  <c r="H58" i="2"/>
  <c r="G58" i="2"/>
  <c r="S56" i="2" s="1"/>
  <c r="E58" i="2"/>
  <c r="B58" i="2"/>
  <c r="T57" i="2"/>
  <c r="S57" i="2"/>
  <c r="E57" i="2"/>
  <c r="B57" i="2"/>
  <c r="T56" i="2"/>
  <c r="BC56" i="2" s="1"/>
  <c r="P56" i="2"/>
  <c r="O56" i="2"/>
  <c r="M56" i="2"/>
  <c r="L56" i="2"/>
  <c r="AA56" i="2" s="1"/>
  <c r="H56" i="2"/>
  <c r="G56" i="2"/>
  <c r="S54" i="2" s="1"/>
  <c r="E56" i="2"/>
  <c r="D56" i="2"/>
  <c r="B56" i="2"/>
  <c r="BQ55" i="2"/>
  <c r="BP55" i="2"/>
  <c r="BO55" i="2"/>
  <c r="BN55" i="2"/>
  <c r="BI55" i="2"/>
  <c r="BH55" i="2"/>
  <c r="BG55" i="2"/>
  <c r="BF55" i="2"/>
  <c r="BA55" i="2"/>
  <c r="AZ55" i="2"/>
  <c r="AY55" i="2"/>
  <c r="AX55" i="2"/>
  <c r="AS55" i="2"/>
  <c r="AR55" i="2"/>
  <c r="AQ55" i="2"/>
  <c r="AP55" i="2"/>
  <c r="AK55" i="2"/>
  <c r="AJ55" i="2"/>
  <c r="AI55" i="2"/>
  <c r="AH55" i="2"/>
  <c r="AC55" i="2"/>
  <c r="AB55" i="2"/>
  <c r="AA55" i="2"/>
  <c r="T55" i="2"/>
  <c r="BM55" i="2" s="1"/>
  <c r="S55" i="2"/>
  <c r="P55" i="2"/>
  <c r="O55" i="2"/>
  <c r="M55" i="2"/>
  <c r="L55" i="2"/>
  <c r="B55" i="2"/>
  <c r="BQ54" i="2"/>
  <c r="BP54" i="2"/>
  <c r="BO54" i="2"/>
  <c r="BN54" i="2"/>
  <c r="BI54" i="2"/>
  <c r="BH54" i="2"/>
  <c r="BG54" i="2"/>
  <c r="BF54" i="2"/>
  <c r="BA54" i="2"/>
  <c r="AZ54" i="2"/>
  <c r="AY54" i="2"/>
  <c r="AX54" i="2"/>
  <c r="AS54" i="2"/>
  <c r="AR54" i="2"/>
  <c r="AQ54" i="2"/>
  <c r="AP54" i="2"/>
  <c r="AK54" i="2"/>
  <c r="AJ54" i="2"/>
  <c r="AI54" i="2"/>
  <c r="AH54" i="2"/>
  <c r="AC54" i="2"/>
  <c r="AB54" i="2"/>
  <c r="AA54" i="2"/>
  <c r="T54" i="2"/>
  <c r="BM54" i="2" s="1"/>
  <c r="P54" i="2"/>
  <c r="O54" i="2"/>
  <c r="M54" i="2"/>
  <c r="L54" i="2"/>
  <c r="H54" i="2"/>
  <c r="G54" i="2"/>
  <c r="E54" i="2"/>
  <c r="D54" i="2"/>
  <c r="B54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S53" i="2"/>
  <c r="P53" i="2"/>
  <c r="O53" i="2"/>
  <c r="M53" i="2"/>
  <c r="L53" i="2"/>
  <c r="AA53" i="2" s="1"/>
  <c r="BC53" i="2" s="1"/>
  <c r="H53" i="2"/>
  <c r="G53" i="2"/>
  <c r="E53" i="2"/>
  <c r="D53" i="2"/>
  <c r="B53" i="2"/>
  <c r="BQ52" i="2"/>
  <c r="BP52" i="2"/>
  <c r="BO52" i="2"/>
  <c r="BN52" i="2"/>
  <c r="BM52" i="2"/>
  <c r="BI52" i="2"/>
  <c r="BH52" i="2"/>
  <c r="BG52" i="2"/>
  <c r="BF52" i="2"/>
  <c r="BE52" i="2"/>
  <c r="BA52" i="2"/>
  <c r="AZ52" i="2"/>
  <c r="AY52" i="2"/>
  <c r="AX52" i="2"/>
  <c r="AW52" i="2"/>
  <c r="AS52" i="2"/>
  <c r="AR52" i="2"/>
  <c r="AQ52" i="2"/>
  <c r="AP52" i="2"/>
  <c r="AO52" i="2"/>
  <c r="AK52" i="2"/>
  <c r="AJ52" i="2"/>
  <c r="AI52" i="2"/>
  <c r="AH52" i="2"/>
  <c r="AG52" i="2"/>
  <c r="AC52" i="2"/>
  <c r="AB52" i="2"/>
  <c r="AA52" i="2"/>
  <c r="T52" i="2"/>
  <c r="BL52" i="2" s="1"/>
  <c r="S52" i="2"/>
  <c r="P52" i="2"/>
  <c r="O52" i="2"/>
  <c r="M52" i="2"/>
  <c r="J64" i="1" s="1"/>
  <c r="L52" i="2"/>
  <c r="H52" i="2"/>
  <c r="G52" i="2"/>
  <c r="E52" i="2"/>
  <c r="D52" i="2"/>
  <c r="B52" i="2"/>
  <c r="BS51" i="2"/>
  <c r="BR51" i="2"/>
  <c r="BQ51" i="2"/>
  <c r="BD51" i="2"/>
  <c r="BC51" i="2"/>
  <c r="BA51" i="2"/>
  <c r="AN51" i="2"/>
  <c r="AM51" i="2"/>
  <c r="AL51" i="2"/>
  <c r="AK51" i="2"/>
  <c r="T51" i="2"/>
  <c r="S51" i="2"/>
  <c r="P51" i="2"/>
  <c r="O51" i="2"/>
  <c r="M51" i="2"/>
  <c r="L51" i="2"/>
  <c r="AA51" i="2" s="1"/>
  <c r="H51" i="2"/>
  <c r="G51" i="2"/>
  <c r="S49" i="2" s="1"/>
  <c r="E51" i="2"/>
  <c r="D51" i="2"/>
  <c r="B51" i="2"/>
  <c r="BQ50" i="2"/>
  <c r="BP50" i="2"/>
  <c r="BO50" i="2"/>
  <c r="BN50" i="2"/>
  <c r="BM50" i="2"/>
  <c r="BI50" i="2"/>
  <c r="BH50" i="2"/>
  <c r="BG50" i="2"/>
  <c r="BF50" i="2"/>
  <c r="BE50" i="2"/>
  <c r="BA50" i="2"/>
  <c r="AZ50" i="2"/>
  <c r="AY50" i="2"/>
  <c r="AX50" i="2"/>
  <c r="AW50" i="2"/>
  <c r="AS50" i="2"/>
  <c r="AR50" i="2"/>
  <c r="AQ50" i="2"/>
  <c r="AP50" i="2"/>
  <c r="AO50" i="2"/>
  <c r="AK50" i="2"/>
  <c r="AJ50" i="2"/>
  <c r="AI50" i="2"/>
  <c r="AH50" i="2"/>
  <c r="AG50" i="2"/>
  <c r="AB50" i="2"/>
  <c r="T50" i="2"/>
  <c r="BL50" i="2" s="1"/>
  <c r="S50" i="2"/>
  <c r="P50" i="2"/>
  <c r="O50" i="2"/>
  <c r="M50" i="2"/>
  <c r="L50" i="2"/>
  <c r="AA50" i="2" s="1"/>
  <c r="AC50" i="2" s="1"/>
  <c r="H50" i="2"/>
  <c r="G50" i="2"/>
  <c r="E50" i="2"/>
  <c r="D50" i="2"/>
  <c r="B50" i="2"/>
  <c r="BS49" i="2"/>
  <c r="BL49" i="2"/>
  <c r="BK49" i="2"/>
  <c r="BJ49" i="2"/>
  <c r="BI49" i="2"/>
  <c r="BC49" i="2"/>
  <c r="AV49" i="2"/>
  <c r="AU49" i="2"/>
  <c r="AT49" i="2"/>
  <c r="AS49" i="2"/>
  <c r="AF49" i="2"/>
  <c r="AE49" i="2"/>
  <c r="AD49" i="2"/>
  <c r="AC49" i="2"/>
  <c r="T49" i="2"/>
  <c r="BQ49" i="2" s="1"/>
  <c r="P49" i="2"/>
  <c r="O49" i="2"/>
  <c r="M49" i="2"/>
  <c r="L49" i="2"/>
  <c r="AA49" i="2" s="1"/>
  <c r="AM49" i="2" s="1"/>
  <c r="H49" i="2"/>
  <c r="G49" i="2"/>
  <c r="S48" i="2" s="1"/>
  <c r="E49" i="2"/>
  <c r="D49" i="2"/>
  <c r="B49" i="2"/>
  <c r="BQ48" i="2"/>
  <c r="BP48" i="2"/>
  <c r="BO48" i="2"/>
  <c r="BN48" i="2"/>
  <c r="BM48" i="2"/>
  <c r="BI48" i="2"/>
  <c r="BH48" i="2"/>
  <c r="BG48" i="2"/>
  <c r="BF48" i="2"/>
  <c r="BE48" i="2"/>
  <c r="BA48" i="2"/>
  <c r="AZ48" i="2"/>
  <c r="AY48" i="2"/>
  <c r="AX48" i="2"/>
  <c r="AW48" i="2"/>
  <c r="AS48" i="2"/>
  <c r="AR48" i="2"/>
  <c r="AQ48" i="2"/>
  <c r="AP48" i="2"/>
  <c r="AO48" i="2"/>
  <c r="AK48" i="2"/>
  <c r="AJ48" i="2"/>
  <c r="AI48" i="2"/>
  <c r="AH48" i="2"/>
  <c r="AG48" i="2"/>
  <c r="AC48" i="2"/>
  <c r="AB48" i="2"/>
  <c r="T48" i="2"/>
  <c r="BL48" i="2" s="1"/>
  <c r="P48" i="2"/>
  <c r="O48" i="2"/>
  <c r="M48" i="2"/>
  <c r="L48" i="2"/>
  <c r="AA48" i="2" s="1"/>
  <c r="H48" i="2"/>
  <c r="G48" i="2"/>
  <c r="E48" i="2"/>
  <c r="D48" i="2"/>
  <c r="B48" i="2"/>
  <c r="BD47" i="2"/>
  <c r="BC47" i="2"/>
  <c r="BB47" i="2"/>
  <c r="T47" i="2"/>
  <c r="AN47" i="2" s="1"/>
  <c r="P47" i="2"/>
  <c r="O47" i="2"/>
  <c r="M47" i="2"/>
  <c r="L47" i="2"/>
  <c r="AA47" i="2" s="1"/>
  <c r="H47" i="2"/>
  <c r="G47" i="2"/>
  <c r="S47" i="2" s="1"/>
  <c r="E47" i="2"/>
  <c r="D47" i="2"/>
  <c r="B47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R43" i="2"/>
  <c r="BC42" i="2"/>
  <c r="T42" i="2"/>
  <c r="S42" i="2"/>
  <c r="M42" i="2"/>
  <c r="L42" i="2"/>
  <c r="AA42" i="2" s="1"/>
  <c r="H42" i="2"/>
  <c r="G42" i="2"/>
  <c r="E42" i="2"/>
  <c r="D42" i="2"/>
  <c r="B42" i="2"/>
  <c r="BS41" i="2"/>
  <c r="BM41" i="2"/>
  <c r="BL41" i="2"/>
  <c r="BK41" i="2"/>
  <c r="BJ41" i="2"/>
  <c r="BE41" i="2"/>
  <c r="BD41" i="2"/>
  <c r="BC41" i="2"/>
  <c r="AW41" i="2"/>
  <c r="AV41" i="2"/>
  <c r="AU41" i="2"/>
  <c r="AT41" i="2"/>
  <c r="AO41" i="2"/>
  <c r="AN41" i="2"/>
  <c r="AM41" i="2"/>
  <c r="AG41" i="2"/>
  <c r="AF41" i="2"/>
  <c r="AE41" i="2"/>
  <c r="AD41" i="2"/>
  <c r="T41" i="2"/>
  <c r="S41" i="2"/>
  <c r="M41" i="2"/>
  <c r="L41" i="2"/>
  <c r="AA41" i="2" s="1"/>
  <c r="H41" i="2"/>
  <c r="G41" i="2"/>
  <c r="E41" i="2"/>
  <c r="D41" i="2"/>
  <c r="B41" i="2"/>
  <c r="BQ40" i="2"/>
  <c r="BP40" i="2"/>
  <c r="BO40" i="2"/>
  <c r="BN40" i="2"/>
  <c r="BM40" i="2"/>
  <c r="BL40" i="2"/>
  <c r="BI40" i="2"/>
  <c r="BH40" i="2"/>
  <c r="BG40" i="2"/>
  <c r="BF40" i="2"/>
  <c r="BE40" i="2"/>
  <c r="BD40" i="2"/>
  <c r="BA40" i="2"/>
  <c r="AZ40" i="2"/>
  <c r="AY40" i="2"/>
  <c r="AX40" i="2"/>
  <c r="AW40" i="2"/>
  <c r="AV40" i="2"/>
  <c r="AS40" i="2"/>
  <c r="AR40" i="2"/>
  <c r="AQ40" i="2"/>
  <c r="AP40" i="2"/>
  <c r="AO40" i="2"/>
  <c r="AN40" i="2"/>
  <c r="AK40" i="2"/>
  <c r="AJ40" i="2"/>
  <c r="AI40" i="2"/>
  <c r="AH40" i="2"/>
  <c r="AG40" i="2"/>
  <c r="AF40" i="2"/>
  <c r="AC40" i="2"/>
  <c r="AB40" i="2"/>
  <c r="T40" i="2"/>
  <c r="BS40" i="2" s="1"/>
  <c r="S40" i="2"/>
  <c r="O40" i="2"/>
  <c r="M40" i="2"/>
  <c r="L40" i="2"/>
  <c r="AA40" i="2" s="1"/>
  <c r="H40" i="2"/>
  <c r="G40" i="2"/>
  <c r="E40" i="2"/>
  <c r="D40" i="2"/>
  <c r="B40" i="2"/>
  <c r="BG39" i="2"/>
  <c r="AS39" i="2"/>
  <c r="AA39" i="2"/>
  <c r="T39" i="2"/>
  <c r="BB39" i="2" s="1"/>
  <c r="S39" i="2"/>
  <c r="P39" i="2"/>
  <c r="O39" i="2"/>
  <c r="M39" i="2"/>
  <c r="L39" i="2"/>
  <c r="H39" i="2"/>
  <c r="G39" i="2"/>
  <c r="S34" i="2" s="1"/>
  <c r="E39" i="2"/>
  <c r="D39" i="2"/>
  <c r="B39" i="2"/>
  <c r="BS38" i="2"/>
  <c r="BQ38" i="2"/>
  <c r="BP38" i="2"/>
  <c r="BO38" i="2"/>
  <c r="BN38" i="2"/>
  <c r="BM38" i="2"/>
  <c r="BL38" i="2"/>
  <c r="BK38" i="2"/>
  <c r="BI38" i="2"/>
  <c r="BH38" i="2"/>
  <c r="BG38" i="2"/>
  <c r="BF38" i="2"/>
  <c r="BE38" i="2"/>
  <c r="BD38" i="2"/>
  <c r="BC38" i="2"/>
  <c r="BA38" i="2"/>
  <c r="AZ38" i="2"/>
  <c r="AY38" i="2"/>
  <c r="AX38" i="2"/>
  <c r="AW38" i="2"/>
  <c r="AV38" i="2"/>
  <c r="AU38" i="2"/>
  <c r="AS38" i="2"/>
  <c r="AR38" i="2"/>
  <c r="AQ38" i="2"/>
  <c r="AP38" i="2"/>
  <c r="AO38" i="2"/>
  <c r="AN38" i="2"/>
  <c r="AM38" i="2"/>
  <c r="AK38" i="2"/>
  <c r="AJ38" i="2"/>
  <c r="AI38" i="2"/>
  <c r="AH38" i="2"/>
  <c r="AG38" i="2"/>
  <c r="AF38" i="2"/>
  <c r="AE38" i="2"/>
  <c r="AC38" i="2"/>
  <c r="AB38" i="2"/>
  <c r="T38" i="2"/>
  <c r="BR38" i="2" s="1"/>
  <c r="S38" i="2"/>
  <c r="P38" i="2"/>
  <c r="O38" i="2"/>
  <c r="M38" i="2"/>
  <c r="L38" i="2"/>
  <c r="AA38" i="2" s="1"/>
  <c r="H38" i="2"/>
  <c r="G38" i="2"/>
  <c r="E38" i="2"/>
  <c r="D38" i="2"/>
  <c r="B38" i="2"/>
  <c r="BB37" i="2"/>
  <c r="AA37" i="2"/>
  <c r="T37" i="2"/>
  <c r="BG37" i="2" s="1"/>
  <c r="S37" i="2"/>
  <c r="P37" i="2"/>
  <c r="O37" i="2"/>
  <c r="M37" i="2"/>
  <c r="L37" i="2"/>
  <c r="H37" i="2"/>
  <c r="G37" i="2"/>
  <c r="E37" i="2"/>
  <c r="D37" i="2"/>
  <c r="B37" i="2"/>
  <c r="BS36" i="2"/>
  <c r="BP36" i="2"/>
  <c r="BO36" i="2"/>
  <c r="BN36" i="2"/>
  <c r="BM36" i="2"/>
  <c r="BL36" i="2"/>
  <c r="BK36" i="2"/>
  <c r="BH36" i="2"/>
  <c r="BG36" i="2"/>
  <c r="BF36" i="2"/>
  <c r="BE36" i="2"/>
  <c r="BD36" i="2"/>
  <c r="BC36" i="2"/>
  <c r="AZ36" i="2"/>
  <c r="AY36" i="2"/>
  <c r="AX36" i="2"/>
  <c r="AW36" i="2"/>
  <c r="AV36" i="2"/>
  <c r="AU36" i="2"/>
  <c r="AR36" i="2"/>
  <c r="AQ36" i="2"/>
  <c r="AP36" i="2"/>
  <c r="AO36" i="2"/>
  <c r="AN36" i="2"/>
  <c r="AM36" i="2"/>
  <c r="AK36" i="2"/>
  <c r="AJ36" i="2"/>
  <c r="AI36" i="2"/>
  <c r="AH36" i="2"/>
  <c r="AG36" i="2"/>
  <c r="AF36" i="2"/>
  <c r="AE36" i="2"/>
  <c r="AC36" i="2"/>
  <c r="AB36" i="2"/>
  <c r="T36" i="2"/>
  <c r="BR36" i="2" s="1"/>
  <c r="S36" i="2"/>
  <c r="P36" i="2"/>
  <c r="O36" i="2"/>
  <c r="M36" i="2"/>
  <c r="L36" i="2"/>
  <c r="AA36" i="2" s="1"/>
  <c r="H36" i="2"/>
  <c r="G36" i="2"/>
  <c r="E36" i="2"/>
  <c r="D36" i="2"/>
  <c r="B36" i="2"/>
  <c r="BQ35" i="2"/>
  <c r="BP35" i="2"/>
  <c r="BO35" i="2"/>
  <c r="BJ35" i="2"/>
  <c r="BH35" i="2"/>
  <c r="BA35" i="2"/>
  <c r="AZ35" i="2"/>
  <c r="AY35" i="2"/>
  <c r="AT35" i="2"/>
  <c r="AR35" i="2"/>
  <c r="AQ35" i="2"/>
  <c r="AK35" i="2"/>
  <c r="AJ35" i="2"/>
  <c r="AI35" i="2"/>
  <c r="AD35" i="2"/>
  <c r="AB35" i="2"/>
  <c r="AA35" i="2"/>
  <c r="T35" i="2"/>
  <c r="S35" i="2"/>
  <c r="P35" i="2"/>
  <c r="O35" i="2"/>
  <c r="M35" i="2"/>
  <c r="L35" i="2"/>
  <c r="H35" i="2"/>
  <c r="G35" i="2"/>
  <c r="S32" i="2" s="1"/>
  <c r="E35" i="2"/>
  <c r="D35" i="2"/>
  <c r="B35" i="2"/>
  <c r="BS34" i="2"/>
  <c r="BP34" i="2"/>
  <c r="BO34" i="2"/>
  <c r="BN34" i="2"/>
  <c r="BM34" i="2"/>
  <c r="BL34" i="2"/>
  <c r="BK34" i="2"/>
  <c r="BH34" i="2"/>
  <c r="BG34" i="2"/>
  <c r="BF34" i="2"/>
  <c r="BE34" i="2"/>
  <c r="BD34" i="2"/>
  <c r="BC34" i="2"/>
  <c r="AZ34" i="2"/>
  <c r="AY34" i="2"/>
  <c r="AX34" i="2"/>
  <c r="AW34" i="2"/>
  <c r="AV34" i="2"/>
  <c r="AU34" i="2"/>
  <c r="AR34" i="2"/>
  <c r="AQ34" i="2"/>
  <c r="AP34" i="2"/>
  <c r="AO34" i="2"/>
  <c r="AN34" i="2"/>
  <c r="AM34" i="2"/>
  <c r="AJ34" i="2"/>
  <c r="AI34" i="2"/>
  <c r="AH34" i="2"/>
  <c r="AG34" i="2"/>
  <c r="AF34" i="2"/>
  <c r="AE34" i="2"/>
  <c r="AB34" i="2"/>
  <c r="T34" i="2"/>
  <c r="BR34" i="2" s="1"/>
  <c r="P34" i="2"/>
  <c r="O34" i="2"/>
  <c r="M34" i="2"/>
  <c r="L34" i="2"/>
  <c r="AA34" i="2" s="1"/>
  <c r="H34" i="2"/>
  <c r="G34" i="2"/>
  <c r="E34" i="2"/>
  <c r="D34" i="2"/>
  <c r="B34" i="2"/>
  <c r="BO33" i="2"/>
  <c r="BA33" i="2"/>
  <c r="AA33" i="2"/>
  <c r="T33" i="2"/>
  <c r="AI33" i="2" s="1"/>
  <c r="S33" i="2"/>
  <c r="P33" i="2"/>
  <c r="O33" i="2"/>
  <c r="M33" i="2"/>
  <c r="L33" i="2"/>
  <c r="H33" i="2"/>
  <c r="G33" i="2"/>
  <c r="E33" i="2"/>
  <c r="D33" i="2"/>
  <c r="B33" i="2"/>
  <c r="BS32" i="2"/>
  <c r="BP32" i="2"/>
  <c r="BO32" i="2"/>
  <c r="BN32" i="2"/>
  <c r="BM32" i="2"/>
  <c r="BL32" i="2"/>
  <c r="BK32" i="2"/>
  <c r="BH32" i="2"/>
  <c r="BG32" i="2"/>
  <c r="BF32" i="2"/>
  <c r="BE32" i="2"/>
  <c r="BD32" i="2"/>
  <c r="BC32" i="2"/>
  <c r="AZ32" i="2"/>
  <c r="AY32" i="2"/>
  <c r="AX32" i="2"/>
  <c r="AW32" i="2"/>
  <c r="AV32" i="2"/>
  <c r="AU32" i="2"/>
  <c r="AR32" i="2"/>
  <c r="AQ32" i="2"/>
  <c r="AP32" i="2"/>
  <c r="AO32" i="2"/>
  <c r="AN32" i="2"/>
  <c r="AM32" i="2"/>
  <c r="AI32" i="2"/>
  <c r="AH32" i="2"/>
  <c r="AG32" i="2"/>
  <c r="AF32" i="2"/>
  <c r="AE32" i="2"/>
  <c r="AB32" i="2"/>
  <c r="T32" i="2"/>
  <c r="BR32" i="2" s="1"/>
  <c r="P32" i="2"/>
  <c r="O32" i="2"/>
  <c r="M32" i="2"/>
  <c r="L32" i="2"/>
  <c r="AA32" i="2" s="1"/>
  <c r="AJ32" i="2" s="1"/>
  <c r="H32" i="2"/>
  <c r="G32" i="2"/>
  <c r="S30" i="2" s="1"/>
  <c r="E32" i="2"/>
  <c r="D32" i="2"/>
  <c r="B32" i="2"/>
  <c r="BR31" i="2"/>
  <c r="BQ31" i="2"/>
  <c r="BP31" i="2"/>
  <c r="BO31" i="2"/>
  <c r="BB31" i="2"/>
  <c r="AY31" i="2"/>
  <c r="AL31" i="2"/>
  <c r="AK31" i="2"/>
  <c r="AJ31" i="2"/>
  <c r="AI31" i="2"/>
  <c r="AA31" i="2"/>
  <c r="T31" i="2"/>
  <c r="AZ31" i="2" s="1"/>
  <c r="S31" i="2"/>
  <c r="P31" i="2"/>
  <c r="O31" i="2"/>
  <c r="M31" i="2"/>
  <c r="L31" i="2"/>
  <c r="H31" i="2"/>
  <c r="G31" i="2"/>
  <c r="E31" i="2"/>
  <c r="D31" i="2"/>
  <c r="B31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P30" i="2"/>
  <c r="O30" i="2"/>
  <c r="M30" i="2"/>
  <c r="L30" i="2"/>
  <c r="AA30" i="2" s="1"/>
  <c r="H30" i="2"/>
  <c r="G30" i="2"/>
  <c r="E30" i="2"/>
  <c r="D30" i="2"/>
  <c r="B30" i="2"/>
  <c r="BQ29" i="2"/>
  <c r="BP29" i="2"/>
  <c r="BO29" i="2"/>
  <c r="BN29" i="2"/>
  <c r="BI29" i="2"/>
  <c r="BH29" i="2"/>
  <c r="BG29" i="2"/>
  <c r="BF29" i="2"/>
  <c r="BA29" i="2"/>
  <c r="AZ29" i="2"/>
  <c r="AY29" i="2"/>
  <c r="AX29" i="2"/>
  <c r="AS29" i="2"/>
  <c r="AR29" i="2"/>
  <c r="AQ29" i="2"/>
  <c r="AP29" i="2"/>
  <c r="AK29" i="2"/>
  <c r="AJ29" i="2"/>
  <c r="AI29" i="2"/>
  <c r="AC29" i="2"/>
  <c r="AB29" i="2"/>
  <c r="AA29" i="2"/>
  <c r="AH29" i="2" s="1"/>
  <c r="T29" i="2"/>
  <c r="BM29" i="2" s="1"/>
  <c r="S29" i="2"/>
  <c r="P29" i="2"/>
  <c r="O29" i="2"/>
  <c r="M29" i="2"/>
  <c r="L29" i="2"/>
  <c r="H29" i="2"/>
  <c r="G29" i="2"/>
  <c r="S28" i="2" s="1"/>
  <c r="E29" i="2"/>
  <c r="D29" i="2"/>
  <c r="B29" i="2"/>
  <c r="BR28" i="2"/>
  <c r="BN28" i="2"/>
  <c r="BM28" i="2"/>
  <c r="BL28" i="2"/>
  <c r="BJ28" i="2"/>
  <c r="BD28" i="2"/>
  <c r="BC28" i="2"/>
  <c r="BB28" i="2"/>
  <c r="AX28" i="2"/>
  <c r="AV28" i="2"/>
  <c r="AP28" i="2"/>
  <c r="AO28" i="2"/>
  <c r="AN28" i="2"/>
  <c r="AM28" i="2"/>
  <c r="AH28" i="2"/>
  <c r="AE28" i="2"/>
  <c r="AD28" i="2"/>
  <c r="T28" i="2"/>
  <c r="BS28" i="2" s="1"/>
  <c r="P28" i="2"/>
  <c r="O28" i="2"/>
  <c r="M28" i="2"/>
  <c r="L28" i="2"/>
  <c r="AA28" i="2" s="1"/>
  <c r="H28" i="2"/>
  <c r="G28" i="2"/>
  <c r="E28" i="2"/>
  <c r="D28" i="2"/>
  <c r="B28" i="2"/>
  <c r="BR27" i="2"/>
  <c r="BQ27" i="2"/>
  <c r="BP27" i="2"/>
  <c r="BO27" i="2"/>
  <c r="BJ27" i="2"/>
  <c r="BG27" i="2"/>
  <c r="BF27" i="2"/>
  <c r="BB27" i="2"/>
  <c r="BA27" i="2"/>
  <c r="AY27" i="2"/>
  <c r="AS27" i="2"/>
  <c r="AR27" i="2"/>
  <c r="AQ27" i="2"/>
  <c r="AP27" i="2"/>
  <c r="AK27" i="2"/>
  <c r="AH27" i="2"/>
  <c r="AD27" i="2"/>
  <c r="AC27" i="2"/>
  <c r="AB27" i="2"/>
  <c r="AA27" i="2"/>
  <c r="T27" i="2"/>
  <c r="BH27" i="2" s="1"/>
  <c r="S27" i="2"/>
  <c r="P27" i="2"/>
  <c r="O27" i="2"/>
  <c r="M27" i="2"/>
  <c r="L27" i="2"/>
  <c r="H27" i="2"/>
  <c r="G27" i="2"/>
  <c r="S26" i="2" s="1"/>
  <c r="E27" i="2"/>
  <c r="D27" i="2"/>
  <c r="B27" i="2"/>
  <c r="BR26" i="2"/>
  <c r="BN26" i="2"/>
  <c r="BF26" i="2"/>
  <c r="BE26" i="2"/>
  <c r="BC26" i="2"/>
  <c r="AP26" i="2"/>
  <c r="AO26" i="2"/>
  <c r="AG26" i="2"/>
  <c r="AF26" i="2"/>
  <c r="AD26" i="2"/>
  <c r="T26" i="2"/>
  <c r="BS26" i="2" s="1"/>
  <c r="P26" i="2"/>
  <c r="O26" i="2"/>
  <c r="M26" i="2"/>
  <c r="L26" i="2"/>
  <c r="AA26" i="2" s="1"/>
  <c r="H26" i="2"/>
  <c r="G26" i="2"/>
  <c r="E26" i="2"/>
  <c r="D26" i="2"/>
  <c r="B26" i="2"/>
  <c r="BR25" i="2"/>
  <c r="BQ25" i="2"/>
  <c r="BI25" i="2"/>
  <c r="BH25" i="2"/>
  <c r="BG25" i="2"/>
  <c r="BF25" i="2"/>
  <c r="AX25" i="2"/>
  <c r="AS25" i="2"/>
  <c r="AR25" i="2"/>
  <c r="AJ25" i="2"/>
  <c r="AI25" i="2"/>
  <c r="AH25" i="2"/>
  <c r="AD25" i="2"/>
  <c r="AA25" i="2"/>
  <c r="T25" i="2"/>
  <c r="S25" i="2"/>
  <c r="P25" i="2"/>
  <c r="O25" i="2"/>
  <c r="M25" i="2"/>
  <c r="L25" i="2"/>
  <c r="H25" i="2"/>
  <c r="G25" i="2"/>
  <c r="E25" i="2"/>
  <c r="D25" i="2"/>
  <c r="B25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L21" i="2"/>
  <c r="AC21" i="2"/>
  <c r="R21" i="2"/>
  <c r="BQ20" i="2"/>
  <c r="BP20" i="2"/>
  <c r="BO20" i="2"/>
  <c r="BN20" i="2"/>
  <c r="BM20" i="2"/>
  <c r="BI20" i="2"/>
  <c r="BH20" i="2"/>
  <c r="BG20" i="2"/>
  <c r="BF20" i="2"/>
  <c r="BE20" i="2"/>
  <c r="BA20" i="2"/>
  <c r="AZ20" i="2"/>
  <c r="AY20" i="2"/>
  <c r="AX20" i="2"/>
  <c r="AW20" i="2"/>
  <c r="AS20" i="2"/>
  <c r="AR20" i="2"/>
  <c r="AQ20" i="2"/>
  <c r="AP20" i="2"/>
  <c r="AO20" i="2"/>
  <c r="AK20" i="2"/>
  <c r="AJ20" i="2"/>
  <c r="AI20" i="2"/>
  <c r="AH20" i="2"/>
  <c r="AG20" i="2"/>
  <c r="AC20" i="2"/>
  <c r="AB20" i="2"/>
  <c r="AA20" i="2"/>
  <c r="T20" i="2"/>
  <c r="BL20" i="2" s="1"/>
  <c r="S20" i="2"/>
  <c r="O20" i="2"/>
  <c r="M20" i="2"/>
  <c r="L20" i="2"/>
  <c r="H20" i="2"/>
  <c r="G20" i="2"/>
  <c r="E20" i="2"/>
  <c r="D20" i="2"/>
  <c r="B20" i="2"/>
  <c r="BS19" i="2"/>
  <c r="BR19" i="2"/>
  <c r="BQ19" i="2"/>
  <c r="BP19" i="2"/>
  <c r="BL19" i="2"/>
  <c r="BK19" i="2"/>
  <c r="BJ19" i="2"/>
  <c r="BH19" i="2"/>
  <c r="BD19" i="2"/>
  <c r="BC19" i="2"/>
  <c r="BB19" i="2"/>
  <c r="BA19" i="2"/>
  <c r="AZ19" i="2"/>
  <c r="AV19" i="2"/>
  <c r="AT19" i="2"/>
  <c r="AS19" i="2"/>
  <c r="AR19" i="2"/>
  <c r="AN19" i="2"/>
  <c r="AM19" i="2"/>
  <c r="AL19" i="2"/>
  <c r="AK19" i="2"/>
  <c r="AF19" i="2"/>
  <c r="AE19" i="2"/>
  <c r="AD19" i="2"/>
  <c r="AC19" i="2"/>
  <c r="AB19" i="2"/>
  <c r="T19" i="2"/>
  <c r="S19" i="2"/>
  <c r="P19" i="2"/>
  <c r="O19" i="2"/>
  <c r="M19" i="2"/>
  <c r="L19" i="2"/>
  <c r="AA19" i="2" s="1"/>
  <c r="H19" i="2"/>
  <c r="G19" i="2"/>
  <c r="E19" i="2"/>
  <c r="D19" i="2"/>
  <c r="B19" i="2"/>
  <c r="BQ18" i="2"/>
  <c r="BP18" i="2"/>
  <c r="BO18" i="2"/>
  <c r="BN18" i="2"/>
  <c r="BM18" i="2"/>
  <c r="BL18" i="2"/>
  <c r="BI18" i="2"/>
  <c r="BH18" i="2"/>
  <c r="BG18" i="2"/>
  <c r="BF18" i="2"/>
  <c r="BE18" i="2"/>
  <c r="BD18" i="2"/>
  <c r="BA18" i="2"/>
  <c r="AZ18" i="2"/>
  <c r="AY18" i="2"/>
  <c r="AX18" i="2"/>
  <c r="AW18" i="2"/>
  <c r="AV18" i="2"/>
  <c r="AS18" i="2"/>
  <c r="AR18" i="2"/>
  <c r="AQ18" i="2"/>
  <c r="AP18" i="2"/>
  <c r="AO18" i="2"/>
  <c r="AN18" i="2"/>
  <c r="AK18" i="2"/>
  <c r="AJ18" i="2"/>
  <c r="AI18" i="2"/>
  <c r="AH18" i="2"/>
  <c r="AG18" i="2"/>
  <c r="AF18" i="2"/>
  <c r="AC18" i="2"/>
  <c r="AB18" i="2"/>
  <c r="T18" i="2"/>
  <c r="BS18" i="2" s="1"/>
  <c r="S18" i="2"/>
  <c r="P18" i="2"/>
  <c r="O18" i="2"/>
  <c r="M18" i="2"/>
  <c r="L18" i="2"/>
  <c r="AA18" i="2" s="1"/>
  <c r="H18" i="2"/>
  <c r="G18" i="2"/>
  <c r="E18" i="2"/>
  <c r="D18" i="2"/>
  <c r="B18" i="2"/>
  <c r="BP17" i="2"/>
  <c r="BE17" i="2"/>
  <c r="BD17" i="2"/>
  <c r="BC17" i="2"/>
  <c r="BB17" i="2"/>
  <c r="AT17" i="2"/>
  <c r="AK17" i="2"/>
  <c r="AJ17" i="2"/>
  <c r="AG17" i="2"/>
  <c r="AF17" i="2"/>
  <c r="T17" i="2"/>
  <c r="BQ17" i="2" s="1"/>
  <c r="S17" i="2"/>
  <c r="P17" i="2"/>
  <c r="O17" i="2"/>
  <c r="M17" i="2"/>
  <c r="L17" i="2"/>
  <c r="AA17" i="2" s="1"/>
  <c r="H17" i="2"/>
  <c r="G17" i="2"/>
  <c r="E17" i="2"/>
  <c r="D17" i="2"/>
  <c r="B17" i="2"/>
  <c r="BQ16" i="2"/>
  <c r="BP16" i="2"/>
  <c r="BO16" i="2"/>
  <c r="BN16" i="2"/>
  <c r="BM16" i="2"/>
  <c r="BL16" i="2"/>
  <c r="BI16" i="2"/>
  <c r="BH16" i="2"/>
  <c r="BG16" i="2"/>
  <c r="BF16" i="2"/>
  <c r="BE16" i="2"/>
  <c r="BD16" i="2"/>
  <c r="BA16" i="2"/>
  <c r="AZ16" i="2"/>
  <c r="AY16" i="2"/>
  <c r="AX16" i="2"/>
  <c r="AW16" i="2"/>
  <c r="AV16" i="2"/>
  <c r="AS16" i="2"/>
  <c r="AR16" i="2"/>
  <c r="AQ16" i="2"/>
  <c r="AP16" i="2"/>
  <c r="AO16" i="2"/>
  <c r="AN16" i="2"/>
  <c r="AK16" i="2"/>
  <c r="AJ16" i="2"/>
  <c r="AI16" i="2"/>
  <c r="AH16" i="2"/>
  <c r="AG16" i="2"/>
  <c r="AF16" i="2"/>
  <c r="AC16" i="2"/>
  <c r="AB16" i="2"/>
  <c r="AA16" i="2"/>
  <c r="T16" i="2"/>
  <c r="BS16" i="2" s="1"/>
  <c r="S16" i="2"/>
  <c r="P16" i="2"/>
  <c r="O16" i="2"/>
  <c r="M16" i="2"/>
  <c r="L16" i="2"/>
  <c r="H16" i="2"/>
  <c r="G16" i="2"/>
  <c r="E16" i="2"/>
  <c r="D16" i="2"/>
  <c r="B16" i="2"/>
  <c r="T15" i="2"/>
  <c r="S15" i="2"/>
  <c r="P15" i="2"/>
  <c r="O15" i="2"/>
  <c r="M15" i="2"/>
  <c r="L15" i="2"/>
  <c r="AA15" i="2" s="1"/>
  <c r="H15" i="2"/>
  <c r="G15" i="2"/>
  <c r="S13" i="2" s="1"/>
  <c r="E15" i="2"/>
  <c r="D15" i="2"/>
  <c r="B15" i="2"/>
  <c r="BQ14" i="2"/>
  <c r="BP14" i="2"/>
  <c r="BO14" i="2"/>
  <c r="BN14" i="2"/>
  <c r="BM14" i="2"/>
  <c r="BL14" i="2"/>
  <c r="BI14" i="2"/>
  <c r="BH14" i="2"/>
  <c r="BG14" i="2"/>
  <c r="BF14" i="2"/>
  <c r="BE14" i="2"/>
  <c r="BD14" i="2"/>
  <c r="BA14" i="2"/>
  <c r="AZ14" i="2"/>
  <c r="AY14" i="2"/>
  <c r="AX14" i="2"/>
  <c r="AW14" i="2"/>
  <c r="AV14" i="2"/>
  <c r="AS14" i="2"/>
  <c r="AR14" i="2"/>
  <c r="AQ14" i="2"/>
  <c r="AP14" i="2"/>
  <c r="AO14" i="2"/>
  <c r="AN14" i="2"/>
  <c r="AK14" i="2"/>
  <c r="AJ14" i="2"/>
  <c r="AI14" i="2"/>
  <c r="AH14" i="2"/>
  <c r="AG14" i="2"/>
  <c r="AF14" i="2"/>
  <c r="AC14" i="2"/>
  <c r="AB14" i="2"/>
  <c r="AA14" i="2"/>
  <c r="T14" i="2"/>
  <c r="BS14" i="2" s="1"/>
  <c r="S14" i="2"/>
  <c r="P14" i="2"/>
  <c r="O14" i="2"/>
  <c r="M14" i="2"/>
  <c r="L14" i="2"/>
  <c r="H14" i="2"/>
  <c r="G14" i="2"/>
  <c r="E14" i="2"/>
  <c r="D14" i="2"/>
  <c r="B14" i="2"/>
  <c r="T13" i="2"/>
  <c r="P13" i="2"/>
  <c r="O13" i="2"/>
  <c r="M13" i="2"/>
  <c r="L13" i="2"/>
  <c r="AA13" i="2" s="1"/>
  <c r="H13" i="2"/>
  <c r="G13" i="2"/>
  <c r="S11" i="2" s="1"/>
  <c r="E13" i="2"/>
  <c r="D13" i="2"/>
  <c r="B13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G12" i="2"/>
  <c r="AF12" i="2"/>
  <c r="AE12" i="2"/>
  <c r="AD12" i="2"/>
  <c r="AC12" i="2"/>
  <c r="AB12" i="2"/>
  <c r="AA12" i="2"/>
  <c r="AH12" i="2" s="1"/>
  <c r="S12" i="2"/>
  <c r="P12" i="2"/>
  <c r="O12" i="2"/>
  <c r="M12" i="2"/>
  <c r="L12" i="2"/>
  <c r="H12" i="2"/>
  <c r="G12" i="2"/>
  <c r="E12" i="2"/>
  <c r="D12" i="2"/>
  <c r="B12" i="2"/>
  <c r="AA11" i="2"/>
  <c r="T11" i="2"/>
  <c r="BL11" i="2" s="1"/>
  <c r="P11" i="2"/>
  <c r="O11" i="2"/>
  <c r="M11" i="2"/>
  <c r="L11" i="2"/>
  <c r="H11" i="2"/>
  <c r="G11" i="2"/>
  <c r="S9" i="2" s="1"/>
  <c r="E11" i="2"/>
  <c r="D11" i="2"/>
  <c r="B11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BE10" i="2" s="1"/>
  <c r="S10" i="2"/>
  <c r="P10" i="2"/>
  <c r="O10" i="2"/>
  <c r="M10" i="2"/>
  <c r="L10" i="2"/>
  <c r="H10" i="2"/>
  <c r="G10" i="2"/>
  <c r="S8" i="2" s="1"/>
  <c r="E10" i="2"/>
  <c r="D10" i="2"/>
  <c r="B10" i="2"/>
  <c r="BS9" i="2"/>
  <c r="BR9" i="2"/>
  <c r="BQ9" i="2"/>
  <c r="BO9" i="2"/>
  <c r="BJ9" i="2"/>
  <c r="BI9" i="2"/>
  <c r="BH9" i="2"/>
  <c r="BG9" i="2"/>
  <c r="BC9" i="2"/>
  <c r="AZ9" i="2"/>
  <c r="AY9" i="2"/>
  <c r="AX9" i="2"/>
  <c r="AU9" i="2"/>
  <c r="AS9" i="2"/>
  <c r="AP9" i="2"/>
  <c r="AM9" i="2"/>
  <c r="AL9" i="2"/>
  <c r="AK9" i="2"/>
  <c r="AI9" i="2"/>
  <c r="AD9" i="2"/>
  <c r="AC9" i="2"/>
  <c r="AB9" i="2"/>
  <c r="AA9" i="2"/>
  <c r="T9" i="2"/>
  <c r="BK9" i="2" s="1"/>
  <c r="P9" i="2"/>
  <c r="O9" i="2"/>
  <c r="M9" i="2"/>
  <c r="L9" i="2"/>
  <c r="H9" i="2"/>
  <c r="G9" i="2"/>
  <c r="E9" i="2"/>
  <c r="D9" i="2"/>
  <c r="B9" i="2"/>
  <c r="BS8" i="2"/>
  <c r="BR8" i="2"/>
  <c r="BO8" i="2"/>
  <c r="BM8" i="2"/>
  <c r="BJ8" i="2"/>
  <c r="BG8" i="2"/>
  <c r="BF8" i="2"/>
  <c r="BE8" i="2"/>
  <c r="BC8" i="2"/>
  <c r="AX8" i="2"/>
  <c r="AW8" i="2"/>
  <c r="AV8" i="2"/>
  <c r="AU8" i="2"/>
  <c r="AQ8" i="2"/>
  <c r="AN8" i="2"/>
  <c r="AM8" i="2"/>
  <c r="AL8" i="2"/>
  <c r="AI8" i="2"/>
  <c r="AG8" i="2"/>
  <c r="AD8" i="2"/>
  <c r="AA8" i="2"/>
  <c r="T8" i="2"/>
  <c r="BK8" i="2" s="1"/>
  <c r="P8" i="2"/>
  <c r="O8" i="2"/>
  <c r="M8" i="2"/>
  <c r="L8" i="2"/>
  <c r="H8" i="2"/>
  <c r="G8" i="2"/>
  <c r="E8" i="2"/>
  <c r="D8" i="2"/>
  <c r="B8" i="2"/>
  <c r="BF7" i="2"/>
  <c r="AT7" i="2"/>
  <c r="AM7" i="2"/>
  <c r="AJ7" i="2"/>
  <c r="AA7" i="2"/>
  <c r="T7" i="2"/>
  <c r="BH7" i="2" s="1"/>
  <c r="S7" i="2"/>
  <c r="P7" i="2"/>
  <c r="O7" i="2"/>
  <c r="M7" i="2"/>
  <c r="L7" i="2"/>
  <c r="H7" i="2"/>
  <c r="G7" i="2"/>
  <c r="E7" i="2"/>
  <c r="D7" i="2"/>
  <c r="B7" i="2"/>
  <c r="BS6" i="2"/>
  <c r="BQ6" i="2"/>
  <c r="BP6" i="2"/>
  <c r="BN6" i="2"/>
  <c r="BM6" i="2"/>
  <c r="BL6" i="2"/>
  <c r="BK6" i="2"/>
  <c r="BI6" i="2"/>
  <c r="BH6" i="2"/>
  <c r="BF6" i="2"/>
  <c r="BE6" i="2"/>
  <c r="BD6" i="2"/>
  <c r="BC6" i="2"/>
  <c r="BA6" i="2"/>
  <c r="AZ6" i="2"/>
  <c r="AY6" i="2"/>
  <c r="AX6" i="2"/>
  <c r="AW6" i="2"/>
  <c r="AV6" i="2"/>
  <c r="AU6" i="2"/>
  <c r="AS6" i="2"/>
  <c r="AR6" i="2"/>
  <c r="AQ6" i="2"/>
  <c r="AP6" i="2"/>
  <c r="AO6" i="2"/>
  <c r="AN6" i="2"/>
  <c r="AM6" i="2"/>
  <c r="AK6" i="2"/>
  <c r="AJ6" i="2"/>
  <c r="AI6" i="2"/>
  <c r="AH6" i="2"/>
  <c r="AG6" i="2"/>
  <c r="AF6" i="2"/>
  <c r="AE6" i="2"/>
  <c r="AC6" i="2"/>
  <c r="AB6" i="2"/>
  <c r="T6" i="2"/>
  <c r="BR6" i="2" s="1"/>
  <c r="S6" i="2"/>
  <c r="P6" i="2"/>
  <c r="O6" i="2"/>
  <c r="M6" i="2"/>
  <c r="L6" i="2"/>
  <c r="AA6" i="2" s="1"/>
  <c r="H6" i="2"/>
  <c r="G6" i="2"/>
  <c r="E6" i="2"/>
  <c r="D6" i="2"/>
  <c r="B6" i="2"/>
  <c r="BQ5" i="2"/>
  <c r="BP5" i="2"/>
  <c r="BO5" i="2"/>
  <c r="BI5" i="2"/>
  <c r="BA5" i="2"/>
  <c r="AZ5" i="2"/>
  <c r="AY5" i="2"/>
  <c r="AS5" i="2"/>
  <c r="AK5" i="2"/>
  <c r="AJ5" i="2"/>
  <c r="AI5" i="2"/>
  <c r="AC5" i="2"/>
  <c r="AA5" i="2"/>
  <c r="T5" i="2"/>
  <c r="BJ5" i="2" s="1"/>
  <c r="S5" i="2"/>
  <c r="P5" i="2"/>
  <c r="O5" i="2"/>
  <c r="M5" i="2"/>
  <c r="L5" i="2"/>
  <c r="H5" i="2"/>
  <c r="G5" i="2"/>
  <c r="E5" i="2"/>
  <c r="D5" i="2"/>
  <c r="B5" i="2"/>
  <c r="A21" i="2" s="1"/>
  <c r="T21" i="2" s="1"/>
  <c r="BS4" i="2"/>
  <c r="BC4" i="2"/>
  <c r="AX4" i="2"/>
  <c r="K114" i="1"/>
  <c r="I114" i="1"/>
  <c r="H114" i="1"/>
  <c r="G114" i="1"/>
  <c r="F114" i="1"/>
  <c r="D114" i="1"/>
  <c r="C114" i="1"/>
  <c r="K113" i="1"/>
  <c r="I113" i="1"/>
  <c r="H113" i="1"/>
  <c r="G113" i="1"/>
  <c r="F113" i="1"/>
  <c r="D113" i="1"/>
  <c r="C113" i="1"/>
  <c r="J106" i="1"/>
  <c r="E106" i="1"/>
  <c r="E105" i="1"/>
  <c r="E104" i="1"/>
  <c r="E103" i="1"/>
  <c r="E102" i="1"/>
  <c r="E101" i="1"/>
  <c r="E100" i="1"/>
  <c r="J99" i="1"/>
  <c r="E99" i="1"/>
  <c r="J98" i="1"/>
  <c r="E98" i="1"/>
  <c r="J97" i="1"/>
  <c r="E97" i="1"/>
  <c r="J96" i="1"/>
  <c r="E96" i="1"/>
  <c r="J95" i="1"/>
  <c r="E95" i="1"/>
  <c r="J94" i="1"/>
  <c r="E94" i="1"/>
  <c r="J91" i="1"/>
  <c r="E91" i="1"/>
  <c r="J90" i="1"/>
  <c r="E90" i="1"/>
  <c r="J89" i="1"/>
  <c r="E89" i="1"/>
  <c r="J88" i="1"/>
  <c r="E88" i="1"/>
  <c r="J87" i="1"/>
  <c r="E87" i="1"/>
  <c r="J86" i="1"/>
  <c r="E86" i="1"/>
  <c r="J85" i="1"/>
  <c r="E85" i="1"/>
  <c r="J84" i="1"/>
  <c r="E84" i="1"/>
  <c r="J83" i="1"/>
  <c r="E83" i="1"/>
  <c r="J82" i="1"/>
  <c r="E82" i="1"/>
  <c r="J81" i="1"/>
  <c r="E81" i="1"/>
  <c r="J80" i="1"/>
  <c r="E80" i="1"/>
  <c r="J79" i="1"/>
  <c r="E79" i="1"/>
  <c r="J78" i="1"/>
  <c r="J77" i="1"/>
  <c r="J76" i="1"/>
  <c r="E75" i="1"/>
  <c r="E74" i="1"/>
  <c r="E73" i="1"/>
  <c r="J72" i="1"/>
  <c r="E72" i="1"/>
  <c r="J71" i="1"/>
  <c r="E71" i="1"/>
  <c r="J70" i="1"/>
  <c r="E70" i="1"/>
  <c r="J69" i="1"/>
  <c r="E69" i="1"/>
  <c r="J68" i="1"/>
  <c r="E68" i="1"/>
  <c r="J67" i="1"/>
  <c r="E67" i="1"/>
  <c r="E66" i="1"/>
  <c r="E65" i="1"/>
  <c r="E64" i="1"/>
  <c r="J63" i="1"/>
  <c r="E63" i="1"/>
  <c r="J62" i="1"/>
  <c r="E62" i="1"/>
  <c r="J55" i="1"/>
  <c r="E55" i="1"/>
  <c r="J54" i="1"/>
  <c r="E54" i="1"/>
  <c r="E53" i="1"/>
  <c r="E52" i="1"/>
  <c r="E51" i="1"/>
  <c r="J50" i="1"/>
  <c r="E50" i="1"/>
  <c r="J49" i="1"/>
  <c r="E49" i="1"/>
  <c r="J48" i="1"/>
  <c r="E48" i="1"/>
  <c r="J47" i="1"/>
  <c r="E47" i="1"/>
  <c r="J46" i="1"/>
  <c r="E46" i="1"/>
  <c r="J45" i="1"/>
  <c r="E45" i="1"/>
  <c r="J44" i="1"/>
  <c r="E44" i="1"/>
  <c r="J43" i="1"/>
  <c r="E43" i="1"/>
  <c r="J42" i="1"/>
  <c r="J41" i="1"/>
  <c r="J40" i="1"/>
  <c r="E40" i="1"/>
  <c r="J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J21" i="1"/>
  <c r="J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E12" i="1"/>
  <c r="E11" i="1"/>
  <c r="E10" i="1"/>
  <c r="J9" i="1"/>
  <c r="E9" i="1"/>
  <c r="E8" i="1"/>
  <c r="E7" i="1"/>
  <c r="J6" i="1"/>
  <c r="E6" i="1"/>
  <c r="J5" i="1"/>
  <c r="E5" i="1"/>
  <c r="B2" i="1"/>
  <c r="K109" i="1" l="1"/>
  <c r="C109" i="1"/>
  <c r="D109" i="1"/>
  <c r="I109" i="1"/>
  <c r="F109" i="1"/>
  <c r="G109" i="1"/>
  <c r="H109" i="1"/>
  <c r="BF4" i="2"/>
  <c r="AJ4" i="2"/>
  <c r="BO4" i="2"/>
  <c r="BG4" i="2"/>
  <c r="BN4" i="2"/>
  <c r="BM4" i="2"/>
  <c r="BQ4" i="2"/>
  <c r="BI4" i="2"/>
  <c r="BK4" i="2"/>
  <c r="BJ4" i="2"/>
  <c r="BH4" i="2"/>
  <c r="BR4" i="2"/>
  <c r="BP4" i="2"/>
  <c r="AI4" i="2"/>
  <c r="BE4" i="2"/>
  <c r="AH4" i="2"/>
  <c r="AY4" i="2"/>
  <c r="AB4" i="2"/>
  <c r="AM4" i="2"/>
  <c r="AC4" i="2"/>
  <c r="BN47" i="3"/>
  <c r="BN45" i="3"/>
  <c r="BN43" i="3"/>
  <c r="BN31" i="3"/>
  <c r="BN37" i="3"/>
  <c r="BN34" i="3"/>
  <c r="BN46" i="3"/>
  <c r="BN25" i="3"/>
  <c r="BN23" i="3"/>
  <c r="BN36" i="3"/>
  <c r="BN35" i="3"/>
  <c r="BN28" i="3"/>
  <c r="BN32" i="3"/>
  <c r="BN20" i="3"/>
  <c r="BN16" i="3"/>
  <c r="BN6" i="3"/>
  <c r="BN14" i="3"/>
  <c r="BN10" i="3"/>
  <c r="BN8" i="3"/>
  <c r="BP47" i="3"/>
  <c r="BP44" i="3"/>
  <c r="BP43" i="3"/>
  <c r="BP31" i="3"/>
  <c r="BP41" i="3"/>
  <c r="BP34" i="3"/>
  <c r="BP23" i="3"/>
  <c r="BP22" i="3"/>
  <c r="BP20" i="3"/>
  <c r="BP13" i="3"/>
  <c r="BP5" i="3"/>
  <c r="BP12" i="3"/>
  <c r="BP27" i="3"/>
  <c r="BP16" i="3"/>
  <c r="BP18" i="3"/>
  <c r="BP14" i="3"/>
  <c r="BP45" i="3"/>
  <c r="BP6" i="3"/>
  <c r="BP4" i="3"/>
  <c r="BP8" i="3"/>
  <c r="BP17" i="3"/>
  <c r="BL47" i="3"/>
  <c r="BL45" i="3"/>
  <c r="BL42" i="3"/>
  <c r="BL34" i="3"/>
  <c r="BL31" i="3"/>
  <c r="BL41" i="3"/>
  <c r="BL40" i="3"/>
  <c r="BL35" i="3"/>
  <c r="BL28" i="3"/>
  <c r="BL20" i="3"/>
  <c r="BL39" i="3"/>
  <c r="BL37" i="3"/>
  <c r="BL38" i="3"/>
  <c r="BL14" i="3"/>
  <c r="BL6" i="3"/>
  <c r="BL30" i="3"/>
  <c r="BL13" i="3"/>
  <c r="BL5" i="3"/>
  <c r="BL8" i="3"/>
  <c r="BL25" i="3"/>
  <c r="BL12" i="3"/>
  <c r="BL27" i="3"/>
  <c r="BL16" i="3"/>
  <c r="BL4" i="3"/>
  <c r="BL22" i="3"/>
  <c r="BL18" i="3"/>
  <c r="W43" i="3"/>
  <c r="W46" i="3"/>
  <c r="W45" i="3"/>
  <c r="W44" i="3"/>
  <c r="W31" i="3"/>
  <c r="W42" i="3"/>
  <c r="W27" i="3"/>
  <c r="W28" i="3"/>
  <c r="W34" i="3"/>
  <c r="W47" i="3"/>
  <c r="W14" i="3"/>
  <c r="W6" i="3"/>
  <c r="W16" i="3"/>
  <c r="W18" i="3"/>
  <c r="W23" i="3"/>
  <c r="W19" i="3"/>
  <c r="W5" i="3"/>
  <c r="W8" i="3"/>
  <c r="W17" i="3"/>
  <c r="W13" i="3"/>
  <c r="U133" i="2"/>
  <c r="W133" i="2" s="1"/>
  <c r="AE43" i="3"/>
  <c r="AE47" i="3"/>
  <c r="AE42" i="3"/>
  <c r="AE31" i="3"/>
  <c r="AE46" i="3"/>
  <c r="AE35" i="3"/>
  <c r="AE32" i="3"/>
  <c r="AE45" i="3"/>
  <c r="AE34" i="3"/>
  <c r="AE27" i="3"/>
  <c r="AE14" i="3"/>
  <c r="AE6" i="3"/>
  <c r="AE19" i="3"/>
  <c r="AE8" i="3"/>
  <c r="AE23" i="3"/>
  <c r="AE13" i="3"/>
  <c r="AE22" i="3"/>
  <c r="AE18" i="3"/>
  <c r="AE16" i="3"/>
  <c r="AE5" i="3"/>
  <c r="BD11" i="2"/>
  <c r="AA42" i="3"/>
  <c r="AA47" i="3"/>
  <c r="AA41" i="3"/>
  <c r="AA37" i="3"/>
  <c r="AA27" i="3"/>
  <c r="AA46" i="3"/>
  <c r="AA43" i="3"/>
  <c r="AA25" i="3"/>
  <c r="AA23" i="3"/>
  <c r="AA22" i="3"/>
  <c r="AA20" i="3"/>
  <c r="AA31" i="3"/>
  <c r="AA28" i="3"/>
  <c r="AA18" i="3"/>
  <c r="AA14" i="3"/>
  <c r="AA6" i="3"/>
  <c r="AA13" i="3"/>
  <c r="AA19" i="3"/>
  <c r="AA26" i="3"/>
  <c r="AA5" i="3"/>
  <c r="AA17" i="3"/>
  <c r="AA12" i="3"/>
  <c r="AA4" i="3"/>
  <c r="AA3" i="3"/>
  <c r="A43" i="2"/>
  <c r="T43" i="2" s="1"/>
  <c r="BO42" i="2"/>
  <c r="BG42" i="2"/>
  <c r="AY42" i="2"/>
  <c r="AQ42" i="2"/>
  <c r="AI42" i="2"/>
  <c r="BN42" i="2"/>
  <c r="BF42" i="2"/>
  <c r="AX42" i="2"/>
  <c r="AP42" i="2"/>
  <c r="AH42" i="2"/>
  <c r="BM42" i="2"/>
  <c r="BE42" i="2"/>
  <c r="AW42" i="2"/>
  <c r="AO42" i="2"/>
  <c r="AG42" i="2"/>
  <c r="BL42" i="2"/>
  <c r="BD42" i="2"/>
  <c r="AV42" i="2"/>
  <c r="AN42" i="2"/>
  <c r="AF42" i="2"/>
  <c r="BP42" i="2"/>
  <c r="AZ42" i="2"/>
  <c r="AJ42" i="2"/>
  <c r="BK42" i="2"/>
  <c r="AU42" i="2"/>
  <c r="AE42" i="2"/>
  <c r="BJ42" i="2"/>
  <c r="AT42" i="2"/>
  <c r="AD42" i="2"/>
  <c r="BI42" i="2"/>
  <c r="AS42" i="2"/>
  <c r="AC42" i="2"/>
  <c r="BS42" i="2"/>
  <c r="AM42" i="2"/>
  <c r="BR42" i="2"/>
  <c r="AL42" i="2"/>
  <c r="BQ42" i="2"/>
  <c r="AK42" i="2"/>
  <c r="BA42" i="2"/>
  <c r="BB42" i="2"/>
  <c r="AR42" i="2"/>
  <c r="AB42" i="2"/>
  <c r="BH42" i="2"/>
  <c r="Z47" i="3"/>
  <c r="Z45" i="3"/>
  <c r="Z42" i="3"/>
  <c r="Z44" i="3"/>
  <c r="Z43" i="3"/>
  <c r="Z32" i="3"/>
  <c r="Z37" i="3"/>
  <c r="Z31" i="3"/>
  <c r="Z36" i="3"/>
  <c r="Z23" i="3"/>
  <c r="Z28" i="3"/>
  <c r="Z25" i="3"/>
  <c r="Z20" i="3"/>
  <c r="Z18" i="3"/>
  <c r="Z4" i="3"/>
  <c r="Z13" i="3"/>
  <c r="Z30" i="3"/>
  <c r="Z19" i="3"/>
  <c r="Z6" i="3"/>
  <c r="Z22" i="3"/>
  <c r="Z14" i="3"/>
  <c r="Z39" i="3"/>
  <c r="Z5" i="3"/>
  <c r="Z27" i="3"/>
  <c r="Z10" i="3"/>
  <c r="Z12" i="3"/>
  <c r="BO13" i="2"/>
  <c r="BG13" i="2"/>
  <c r="AY13" i="2"/>
  <c r="AQ13" i="2"/>
  <c r="AI13" i="2"/>
  <c r="BN13" i="2"/>
  <c r="BF13" i="2"/>
  <c r="AX13" i="2"/>
  <c r="AP13" i="2"/>
  <c r="AH13" i="2"/>
  <c r="BS13" i="2"/>
  <c r="BI13" i="2"/>
  <c r="AW13" i="2"/>
  <c r="AM13" i="2"/>
  <c r="AC13" i="2"/>
  <c r="BR13" i="2"/>
  <c r="BH13" i="2"/>
  <c r="AV13" i="2"/>
  <c r="AL13" i="2"/>
  <c r="AB13" i="2"/>
  <c r="BQ13" i="2"/>
  <c r="BE13" i="2"/>
  <c r="AU13" i="2"/>
  <c r="AK13" i="2"/>
  <c r="BP13" i="2"/>
  <c r="BD13" i="2"/>
  <c r="AT13" i="2"/>
  <c r="AJ13" i="2"/>
  <c r="BC13" i="2"/>
  <c r="AG13" i="2"/>
  <c r="BB13" i="2"/>
  <c r="AF13" i="2"/>
  <c r="BA13" i="2"/>
  <c r="AE13" i="2"/>
  <c r="BK13" i="2"/>
  <c r="AO13" i="2"/>
  <c r="BJ13" i="2"/>
  <c r="AZ13" i="2"/>
  <c r="AS13" i="2"/>
  <c r="AR13" i="2"/>
  <c r="BM13" i="2"/>
  <c r="V97" i="2"/>
  <c r="X97" i="2" s="1"/>
  <c r="AD13" i="2"/>
  <c r="BL13" i="2"/>
  <c r="V51" i="2"/>
  <c r="X51" i="2" s="1"/>
  <c r="AM43" i="3"/>
  <c r="AM42" i="3"/>
  <c r="AM45" i="3"/>
  <c r="AM47" i="3"/>
  <c r="AM46" i="3"/>
  <c r="AM37" i="3"/>
  <c r="AM31" i="3"/>
  <c r="AM44" i="3"/>
  <c r="AM35" i="3"/>
  <c r="AM32" i="3"/>
  <c r="AM28" i="3"/>
  <c r="AM22" i="3"/>
  <c r="AM23" i="3"/>
  <c r="AM27" i="3"/>
  <c r="AM18" i="3"/>
  <c r="AM14" i="3"/>
  <c r="AM6" i="3"/>
  <c r="AM36" i="3"/>
  <c r="AM16" i="3"/>
  <c r="AM33" i="3"/>
  <c r="AM19" i="3"/>
  <c r="AM8" i="3"/>
  <c r="AM5" i="3"/>
  <c r="AM13" i="3"/>
  <c r="AM17" i="3"/>
  <c r="AH47" i="3"/>
  <c r="AH45" i="3"/>
  <c r="AH43" i="3"/>
  <c r="AH42" i="3"/>
  <c r="AH44" i="3"/>
  <c r="AH31" i="3"/>
  <c r="AH23" i="3"/>
  <c r="AH28" i="3"/>
  <c r="AH27" i="3"/>
  <c r="AH41" i="3"/>
  <c r="AH37" i="3"/>
  <c r="AH25" i="3"/>
  <c r="AH22" i="3"/>
  <c r="AH19" i="3"/>
  <c r="AH20" i="3"/>
  <c r="AH12" i="3"/>
  <c r="AH5" i="3"/>
  <c r="AH14" i="3"/>
  <c r="AH6" i="3"/>
  <c r="AH13" i="3"/>
  <c r="AH4" i="3"/>
  <c r="AH18" i="3"/>
  <c r="BN11" i="2"/>
  <c r="BF11" i="2"/>
  <c r="AX11" i="2"/>
  <c r="AP11" i="2"/>
  <c r="AH11" i="2"/>
  <c r="BM11" i="2"/>
  <c r="BE11" i="2"/>
  <c r="AW11" i="2"/>
  <c r="AO11" i="2"/>
  <c r="AG11" i="2"/>
  <c r="BK11" i="2"/>
  <c r="BA11" i="2"/>
  <c r="AQ11" i="2"/>
  <c r="AE11" i="2"/>
  <c r="BJ11" i="2"/>
  <c r="AZ11" i="2"/>
  <c r="AN11" i="2"/>
  <c r="AD11" i="2"/>
  <c r="BS11" i="2"/>
  <c r="BI11" i="2"/>
  <c r="AY11" i="2"/>
  <c r="AM11" i="2"/>
  <c r="AC11" i="2"/>
  <c r="BR11" i="2"/>
  <c r="BH11" i="2"/>
  <c r="AV11" i="2"/>
  <c r="AL11" i="2"/>
  <c r="AB11" i="2"/>
  <c r="BC11" i="2"/>
  <c r="AI11" i="2"/>
  <c r="BB11" i="2"/>
  <c r="AF11" i="2"/>
  <c r="BQ11" i="2"/>
  <c r="AU11" i="2"/>
  <c r="BG11" i="2"/>
  <c r="AK11" i="2"/>
  <c r="AR11" i="2"/>
  <c r="AJ11" i="2"/>
  <c r="BO11" i="2"/>
  <c r="BP11" i="2"/>
  <c r="AT11" i="2"/>
  <c r="BO15" i="2"/>
  <c r="BG15" i="2"/>
  <c r="AY15" i="2"/>
  <c r="AQ15" i="2"/>
  <c r="AI15" i="2"/>
  <c r="BN15" i="2"/>
  <c r="BF15" i="2"/>
  <c r="AX15" i="2"/>
  <c r="AP15" i="2"/>
  <c r="AH15" i="2"/>
  <c r="BJ15" i="2"/>
  <c r="AZ15" i="2"/>
  <c r="AN15" i="2"/>
  <c r="AD15" i="2"/>
  <c r="BS15" i="2"/>
  <c r="BI15" i="2"/>
  <c r="AW15" i="2"/>
  <c r="AM15" i="2"/>
  <c r="AC15" i="2"/>
  <c r="BR15" i="2"/>
  <c r="BH15" i="2"/>
  <c r="AV15" i="2"/>
  <c r="AL15" i="2"/>
  <c r="AB15" i="2"/>
  <c r="BQ15" i="2"/>
  <c r="BE15" i="2"/>
  <c r="AU15" i="2"/>
  <c r="AK15" i="2"/>
  <c r="BB15" i="2"/>
  <c r="AF15" i="2"/>
  <c r="BA15" i="2"/>
  <c r="AE15" i="2"/>
  <c r="BP15" i="2"/>
  <c r="AT15" i="2"/>
  <c r="BD15" i="2"/>
  <c r="AJ15" i="2"/>
  <c r="BK15" i="2"/>
  <c r="AR15" i="2"/>
  <c r="BC15" i="2"/>
  <c r="AS15" i="2"/>
  <c r="BM15" i="2"/>
  <c r="V47" i="2"/>
  <c r="X47" i="2" s="1"/>
  <c r="BQ56" i="2"/>
  <c r="BI56" i="2"/>
  <c r="BA56" i="2"/>
  <c r="AS56" i="2"/>
  <c r="AK56" i="2"/>
  <c r="AC56" i="2"/>
  <c r="BP56" i="2"/>
  <c r="BH56" i="2"/>
  <c r="AZ56" i="2"/>
  <c r="AR56" i="2"/>
  <c r="AJ56" i="2"/>
  <c r="AB56" i="2"/>
  <c r="BO56" i="2"/>
  <c r="BG56" i="2"/>
  <c r="AY56" i="2"/>
  <c r="AQ56" i="2"/>
  <c r="AI56" i="2"/>
  <c r="BN56" i="2"/>
  <c r="BF56" i="2"/>
  <c r="AX56" i="2"/>
  <c r="AP56" i="2"/>
  <c r="AH56" i="2"/>
  <c r="BM56" i="2"/>
  <c r="AW56" i="2"/>
  <c r="AG56" i="2"/>
  <c r="BL56" i="2"/>
  <c r="AV56" i="2"/>
  <c r="AF56" i="2"/>
  <c r="BK56" i="2"/>
  <c r="AU56" i="2"/>
  <c r="AE56" i="2"/>
  <c r="BJ56" i="2"/>
  <c r="AT56" i="2"/>
  <c r="AD56" i="2"/>
  <c r="BS56" i="2"/>
  <c r="AM56" i="2"/>
  <c r="BR56" i="2"/>
  <c r="AL56" i="2"/>
  <c r="BE56" i="2"/>
  <c r="AO56" i="2"/>
  <c r="BB56" i="2"/>
  <c r="AN56" i="2"/>
  <c r="BD56" i="2"/>
  <c r="U107" i="2"/>
  <c r="W107" i="2" s="1"/>
  <c r="AO15" i="2"/>
  <c r="AL32" i="3"/>
  <c r="AL46" i="3"/>
  <c r="AL37" i="3"/>
  <c r="AL45" i="3"/>
  <c r="AL34" i="3"/>
  <c r="AL31" i="3"/>
  <c r="AL35" i="3"/>
  <c r="AL43" i="3"/>
  <c r="AL36" i="3"/>
  <c r="AL39" i="3"/>
  <c r="AL47" i="3"/>
  <c r="AL23" i="3"/>
  <c r="AL25" i="3"/>
  <c r="AL14" i="3"/>
  <c r="AL28" i="3"/>
  <c r="AL16" i="3"/>
  <c r="AL33" i="3"/>
  <c r="AL8" i="3"/>
  <c r="AL6" i="3"/>
  <c r="AL20" i="3"/>
  <c r="E76" i="1"/>
  <c r="V17" i="2" s="1"/>
  <c r="X17" i="2" s="1"/>
  <c r="E20" i="1"/>
  <c r="V69" i="2"/>
  <c r="X69" i="2" s="1"/>
  <c r="V75" i="2"/>
  <c r="X75" i="2" s="1"/>
  <c r="V56" i="2"/>
  <c r="X56" i="2" s="1"/>
  <c r="BM21" i="2"/>
  <c r="BE21" i="2"/>
  <c r="AW21" i="2"/>
  <c r="AO21" i="2"/>
  <c r="AG21" i="2"/>
  <c r="BL21" i="2"/>
  <c r="BD21" i="2"/>
  <c r="AV21" i="2"/>
  <c r="AN21" i="2"/>
  <c r="AF21" i="2"/>
  <c r="BS21" i="2"/>
  <c r="BK21" i="2"/>
  <c r="BC21" i="2"/>
  <c r="AU21" i="2"/>
  <c r="AM21" i="2"/>
  <c r="AE21" i="2"/>
  <c r="BJ21" i="2"/>
  <c r="AY21" i="2"/>
  <c r="AK21" i="2"/>
  <c r="BI21" i="2"/>
  <c r="AX21" i="2"/>
  <c r="AJ21" i="2"/>
  <c r="BH21" i="2"/>
  <c r="AT21" i="2"/>
  <c r="AI21" i="2"/>
  <c r="BR21" i="2"/>
  <c r="BG21" i="2"/>
  <c r="AS21" i="2"/>
  <c r="AH21" i="2"/>
  <c r="BQ21" i="2"/>
  <c r="AR21" i="2"/>
  <c r="BP21" i="2"/>
  <c r="AQ21" i="2"/>
  <c r="BO21" i="2"/>
  <c r="AP21" i="2"/>
  <c r="BA21" i="2"/>
  <c r="AB21" i="2"/>
  <c r="BN21" i="2"/>
  <c r="BB21" i="2"/>
  <c r="BF21" i="2"/>
  <c r="AD21" i="2"/>
  <c r="AN13" i="2"/>
  <c r="AZ21" i="2"/>
  <c r="AG15" i="2"/>
  <c r="AS11" i="2"/>
  <c r="BL15" i="2"/>
  <c r="BQ73" i="2"/>
  <c r="BI73" i="2"/>
  <c r="BA73" i="2"/>
  <c r="AS73" i="2"/>
  <c r="AK73" i="2"/>
  <c r="AC73" i="2"/>
  <c r="BN73" i="2"/>
  <c r="BE73" i="2"/>
  <c r="AV73" i="2"/>
  <c r="AM73" i="2"/>
  <c r="AD73" i="2"/>
  <c r="BM73" i="2"/>
  <c r="BD73" i="2"/>
  <c r="AU73" i="2"/>
  <c r="AL73" i="2"/>
  <c r="AB73" i="2"/>
  <c r="BP73" i="2"/>
  <c r="BC73" i="2"/>
  <c r="AQ73" i="2"/>
  <c r="AF73" i="2"/>
  <c r="BO73" i="2"/>
  <c r="BB73" i="2"/>
  <c r="AP73" i="2"/>
  <c r="AE73" i="2"/>
  <c r="BL73" i="2"/>
  <c r="AZ73" i="2"/>
  <c r="AO73" i="2"/>
  <c r="BK73" i="2"/>
  <c r="AY73" i="2"/>
  <c r="AN73" i="2"/>
  <c r="BG73" i="2"/>
  <c r="AH73" i="2"/>
  <c r="BF73" i="2"/>
  <c r="AG73" i="2"/>
  <c r="AX73" i="2"/>
  <c r="AW73" i="2"/>
  <c r="AT73" i="2"/>
  <c r="AR73" i="2"/>
  <c r="AJ73" i="2"/>
  <c r="BJ73" i="2"/>
  <c r="V46" i="3"/>
  <c r="V43" i="3"/>
  <c r="V31" i="3"/>
  <c r="V47" i="3"/>
  <c r="V34" i="3"/>
  <c r="V32" i="3"/>
  <c r="V23" i="3"/>
  <c r="V45" i="3"/>
  <c r="V29" i="3"/>
  <c r="V14" i="3"/>
  <c r="V16" i="3"/>
  <c r="V8" i="3"/>
  <c r="V6" i="3"/>
  <c r="V25" i="3"/>
  <c r="V20" i="3"/>
  <c r="J10" i="1"/>
  <c r="U100" i="2" s="1"/>
  <c r="W100" i="2" s="1"/>
  <c r="AD45" i="3"/>
  <c r="AD47" i="3"/>
  <c r="AD43" i="3"/>
  <c r="AD34" i="3"/>
  <c r="AD31" i="3"/>
  <c r="AD28" i="3"/>
  <c r="AD35" i="3"/>
  <c r="AD32" i="3"/>
  <c r="AD37" i="3"/>
  <c r="AD25" i="3"/>
  <c r="AD23" i="3"/>
  <c r="AD20" i="3"/>
  <c r="AD6" i="3"/>
  <c r="AD8" i="3"/>
  <c r="AD16" i="3"/>
  <c r="AD33" i="3"/>
  <c r="AD14" i="3"/>
  <c r="V92" i="2"/>
  <c r="X92" i="2" s="1"/>
  <c r="AL7" i="2"/>
  <c r="BB33" i="2"/>
  <c r="BN37" i="2"/>
  <c r="BF37" i="2"/>
  <c r="AX37" i="2"/>
  <c r="AP37" i="2"/>
  <c r="AH37" i="2"/>
  <c r="BM37" i="2"/>
  <c r="BE37" i="2"/>
  <c r="AW37" i="2"/>
  <c r="AO37" i="2"/>
  <c r="AG37" i="2"/>
  <c r="BL37" i="2"/>
  <c r="BD37" i="2"/>
  <c r="AV37" i="2"/>
  <c r="AN37" i="2"/>
  <c r="AF37" i="2"/>
  <c r="BS37" i="2"/>
  <c r="BK37" i="2"/>
  <c r="BC37" i="2"/>
  <c r="AU37" i="2"/>
  <c r="AM37" i="2"/>
  <c r="AE37" i="2"/>
  <c r="BQ37" i="2"/>
  <c r="BA37" i="2"/>
  <c r="AK37" i="2"/>
  <c r="BP37" i="2"/>
  <c r="AZ37" i="2"/>
  <c r="AJ37" i="2"/>
  <c r="BO37" i="2"/>
  <c r="AY37" i="2"/>
  <c r="AI37" i="2"/>
  <c r="BJ37" i="2"/>
  <c r="AT37" i="2"/>
  <c r="AD37" i="2"/>
  <c r="BR37" i="2"/>
  <c r="AL37" i="2"/>
  <c r="BI37" i="2"/>
  <c r="AC37" i="2"/>
  <c r="BH37" i="2"/>
  <c r="AB37" i="2"/>
  <c r="AR37" i="2"/>
  <c r="BR73" i="2"/>
  <c r="V37" i="2"/>
  <c r="X37" i="2" s="1"/>
  <c r="U33" i="2"/>
  <c r="W33" i="2" s="1"/>
  <c r="BN39" i="2"/>
  <c r="BF39" i="2"/>
  <c r="AX39" i="2"/>
  <c r="AP39" i="2"/>
  <c r="AH39" i="2"/>
  <c r="BM39" i="2"/>
  <c r="BE39" i="2"/>
  <c r="AW39" i="2"/>
  <c r="AO39" i="2"/>
  <c r="AG39" i="2"/>
  <c r="BL39" i="2"/>
  <c r="BD39" i="2"/>
  <c r="AV39" i="2"/>
  <c r="AN39" i="2"/>
  <c r="AF39" i="2"/>
  <c r="BS39" i="2"/>
  <c r="BK39" i="2"/>
  <c r="BC39" i="2"/>
  <c r="AU39" i="2"/>
  <c r="AM39" i="2"/>
  <c r="AE39" i="2"/>
  <c r="BQ39" i="2"/>
  <c r="BA39" i="2"/>
  <c r="AK39" i="2"/>
  <c r="BP39" i="2"/>
  <c r="AZ39" i="2"/>
  <c r="AJ39" i="2"/>
  <c r="BO39" i="2"/>
  <c r="AY39" i="2"/>
  <c r="AI39" i="2"/>
  <c r="BJ39" i="2"/>
  <c r="AT39" i="2"/>
  <c r="AD39" i="2"/>
  <c r="BR39" i="2"/>
  <c r="AL39" i="2"/>
  <c r="BI39" i="2"/>
  <c r="AC39" i="2"/>
  <c r="BH39" i="2"/>
  <c r="AB39" i="2"/>
  <c r="AR39" i="2"/>
  <c r="BS73" i="2"/>
  <c r="BM75" i="2"/>
  <c r="BE75" i="2"/>
  <c r="AW75" i="2"/>
  <c r="AO75" i="2"/>
  <c r="AG75" i="2"/>
  <c r="BS75" i="2"/>
  <c r="BK75" i="2"/>
  <c r="BC75" i="2"/>
  <c r="AU75" i="2"/>
  <c r="AM75" i="2"/>
  <c r="AE75" i="2"/>
  <c r="BQ75" i="2"/>
  <c r="BG75" i="2"/>
  <c r="AV75" i="2"/>
  <c r="AK75" i="2"/>
  <c r="BP75" i="2"/>
  <c r="BF75" i="2"/>
  <c r="AT75" i="2"/>
  <c r="AJ75" i="2"/>
  <c r="BL75" i="2"/>
  <c r="AY75" i="2"/>
  <c r="AI75" i="2"/>
  <c r="BJ75" i="2"/>
  <c r="AX75" i="2"/>
  <c r="AH75" i="2"/>
  <c r="BI75" i="2"/>
  <c r="AS75" i="2"/>
  <c r="AF75" i="2"/>
  <c r="BH75" i="2"/>
  <c r="AR75" i="2"/>
  <c r="AD75" i="2"/>
  <c r="BO75" i="2"/>
  <c r="AN75" i="2"/>
  <c r="BN75" i="2"/>
  <c r="AL75" i="2"/>
  <c r="BD75" i="2"/>
  <c r="AC75" i="2"/>
  <c r="BB75" i="2"/>
  <c r="AB75" i="2"/>
  <c r="AZ75" i="2"/>
  <c r="AQ75" i="2"/>
  <c r="AP75" i="2"/>
  <c r="BR75" i="2"/>
  <c r="BM7" i="2"/>
  <c r="BE7" i="2"/>
  <c r="AW7" i="2"/>
  <c r="AO7" i="2"/>
  <c r="BL7" i="2"/>
  <c r="BD7" i="2"/>
  <c r="AV7" i="2"/>
  <c r="AN7" i="2"/>
  <c r="AF7" i="2"/>
  <c r="BO7" i="2"/>
  <c r="BC7" i="2"/>
  <c r="AS7" i="2"/>
  <c r="AI7" i="2"/>
  <c r="BN7" i="2"/>
  <c r="BB7" i="2"/>
  <c r="AR7" i="2"/>
  <c r="AH7" i="2"/>
  <c r="BK7" i="2"/>
  <c r="BA7" i="2"/>
  <c r="AQ7" i="2"/>
  <c r="AG7" i="2"/>
  <c r="BJ7" i="2"/>
  <c r="AZ7" i="2"/>
  <c r="AP7" i="2"/>
  <c r="AE7" i="2"/>
  <c r="BS7" i="2"/>
  <c r="AY7" i="2"/>
  <c r="AD7" i="2"/>
  <c r="BR7" i="2"/>
  <c r="AX7" i="2"/>
  <c r="AC7" i="2"/>
  <c r="BQ7" i="2"/>
  <c r="AU7" i="2"/>
  <c r="AB7" i="2"/>
  <c r="BG7" i="2"/>
  <c r="AK7" i="2"/>
  <c r="BI7" i="2"/>
  <c r="AQ37" i="2"/>
  <c r="BP47" i="2"/>
  <c r="BH47" i="2"/>
  <c r="AZ47" i="2"/>
  <c r="AR47" i="2"/>
  <c r="AJ47" i="2"/>
  <c r="AB47" i="2"/>
  <c r="BO47" i="2"/>
  <c r="BG47" i="2"/>
  <c r="AY47" i="2"/>
  <c r="AQ47" i="2"/>
  <c r="AI47" i="2"/>
  <c r="BN47" i="2"/>
  <c r="BF47" i="2"/>
  <c r="AX47" i="2"/>
  <c r="AP47" i="2"/>
  <c r="AH47" i="2"/>
  <c r="BM47" i="2"/>
  <c r="BE47" i="2"/>
  <c r="AW47" i="2"/>
  <c r="AO47" i="2"/>
  <c r="AG47" i="2"/>
  <c r="BL47" i="2"/>
  <c r="AV47" i="2"/>
  <c r="AF47" i="2"/>
  <c r="BK47" i="2"/>
  <c r="AU47" i="2"/>
  <c r="AE47" i="2"/>
  <c r="BJ47" i="2"/>
  <c r="AT47" i="2"/>
  <c r="AD47" i="2"/>
  <c r="BI47" i="2"/>
  <c r="AS47" i="2"/>
  <c r="AC47" i="2"/>
  <c r="BS47" i="2"/>
  <c r="AM47" i="2"/>
  <c r="BR47" i="2"/>
  <c r="AL47" i="2"/>
  <c r="BQ47" i="2"/>
  <c r="AK47" i="2"/>
  <c r="BA47" i="2"/>
  <c r="BN33" i="2"/>
  <c r="BF33" i="2"/>
  <c r="AX33" i="2"/>
  <c r="AP33" i="2"/>
  <c r="AH33" i="2"/>
  <c r="BM33" i="2"/>
  <c r="BE33" i="2"/>
  <c r="AW33" i="2"/>
  <c r="AO33" i="2"/>
  <c r="AG33" i="2"/>
  <c r="BL33" i="2"/>
  <c r="BD33" i="2"/>
  <c r="AV33" i="2"/>
  <c r="AN33" i="2"/>
  <c r="AF33" i="2"/>
  <c r="BS33" i="2"/>
  <c r="BK33" i="2"/>
  <c r="BC33" i="2"/>
  <c r="AU33" i="2"/>
  <c r="AM33" i="2"/>
  <c r="AE33" i="2"/>
  <c r="BJ33" i="2"/>
  <c r="AT33" i="2"/>
  <c r="AD33" i="2"/>
  <c r="BI33" i="2"/>
  <c r="AS33" i="2"/>
  <c r="AC33" i="2"/>
  <c r="BH33" i="2"/>
  <c r="AR33" i="2"/>
  <c r="AB33" i="2"/>
  <c r="BG33" i="2"/>
  <c r="AQ33" i="2"/>
  <c r="BR33" i="2"/>
  <c r="AL33" i="2"/>
  <c r="BQ33" i="2"/>
  <c r="AK33" i="2"/>
  <c r="BP33" i="2"/>
  <c r="AJ33" i="2"/>
  <c r="AZ33" i="2"/>
  <c r="BS72" i="2"/>
  <c r="BK72" i="2"/>
  <c r="BC72" i="2"/>
  <c r="AU72" i="2"/>
  <c r="AM72" i="2"/>
  <c r="AE72" i="2"/>
  <c r="BR72" i="2"/>
  <c r="BI72" i="2"/>
  <c r="AZ72" i="2"/>
  <c r="AQ72" i="2"/>
  <c r="AH72" i="2"/>
  <c r="BQ72" i="2"/>
  <c r="BH72" i="2"/>
  <c r="AY72" i="2"/>
  <c r="AP72" i="2"/>
  <c r="AG72" i="2"/>
  <c r="BP72" i="2"/>
  <c r="BE72" i="2"/>
  <c r="AS72" i="2"/>
  <c r="AF72" i="2"/>
  <c r="BO72" i="2"/>
  <c r="BD72" i="2"/>
  <c r="AR72" i="2"/>
  <c r="AD72" i="2"/>
  <c r="BN72" i="2"/>
  <c r="BB72" i="2"/>
  <c r="AO72" i="2"/>
  <c r="AC72" i="2"/>
  <c r="BM72" i="2"/>
  <c r="BA72" i="2"/>
  <c r="AN72" i="2"/>
  <c r="AB72" i="2"/>
  <c r="BG72" i="2"/>
  <c r="AJ72" i="2"/>
  <c r="BF72" i="2"/>
  <c r="AI72" i="2"/>
  <c r="AX72" i="2"/>
  <c r="AW72" i="2"/>
  <c r="AV72" i="2"/>
  <c r="AT72" i="2"/>
  <c r="AL72" i="2"/>
  <c r="BL72" i="2"/>
  <c r="BR47" i="3"/>
  <c r="BR43" i="3"/>
  <c r="BR42" i="3"/>
  <c r="BR37" i="3"/>
  <c r="BR31" i="3"/>
  <c r="BR28" i="3"/>
  <c r="BR25" i="3"/>
  <c r="BR22" i="3"/>
  <c r="BR19" i="3"/>
  <c r="BR27" i="3"/>
  <c r="BR20" i="3"/>
  <c r="BR14" i="3"/>
  <c r="BR5" i="3"/>
  <c r="U151" i="2"/>
  <c r="W151" i="2" s="1"/>
  <c r="U147" i="2"/>
  <c r="W147" i="2" s="1"/>
  <c r="U143" i="2"/>
  <c r="W143" i="2" s="1"/>
  <c r="U139" i="2"/>
  <c r="W139" i="2" s="1"/>
  <c r="BR18" i="3"/>
  <c r="BR4" i="3"/>
  <c r="U141" i="2"/>
  <c r="W141" i="2" s="1"/>
  <c r="BR12" i="3"/>
  <c r="U145" i="2"/>
  <c r="W145" i="2" s="1"/>
  <c r="BR13" i="3"/>
  <c r="U146" i="2"/>
  <c r="W146" i="2" s="1"/>
  <c r="U144" i="2"/>
  <c r="W144" i="2" s="1"/>
  <c r="U138" i="2"/>
  <c r="W138" i="2" s="1"/>
  <c r="U136" i="2"/>
  <c r="W136" i="2" s="1"/>
  <c r="U134" i="2"/>
  <c r="W134" i="2" s="1"/>
  <c r="U132" i="2"/>
  <c r="W132" i="2" s="1"/>
  <c r="U130" i="2"/>
  <c r="W130" i="2" s="1"/>
  <c r="U140" i="2"/>
  <c r="W140" i="2" s="1"/>
  <c r="U125" i="2"/>
  <c r="W125" i="2" s="1"/>
  <c r="U149" i="2"/>
  <c r="W149" i="2" s="1"/>
  <c r="U148" i="2"/>
  <c r="W148" i="2" s="1"/>
  <c r="U142" i="2"/>
  <c r="W142" i="2" s="1"/>
  <c r="U126" i="2"/>
  <c r="W126" i="2" s="1"/>
  <c r="U121" i="2"/>
  <c r="W121" i="2" s="1"/>
  <c r="U120" i="2"/>
  <c r="W120" i="2" s="1"/>
  <c r="U111" i="2"/>
  <c r="W111" i="2" s="1"/>
  <c r="U108" i="2"/>
  <c r="W108" i="2" s="1"/>
  <c r="BR6" i="3"/>
  <c r="U122" i="2"/>
  <c r="W122" i="2" s="1"/>
  <c r="U116" i="2"/>
  <c r="W116" i="2" s="1"/>
  <c r="U114" i="2"/>
  <c r="W114" i="2" s="1"/>
  <c r="U113" i="2"/>
  <c r="W113" i="2" s="1"/>
  <c r="U135" i="2"/>
  <c r="W135" i="2" s="1"/>
  <c r="U128" i="2"/>
  <c r="W128" i="2" s="1"/>
  <c r="U127" i="2"/>
  <c r="W127" i="2" s="1"/>
  <c r="U131" i="2"/>
  <c r="W131" i="2" s="1"/>
  <c r="U123" i="2"/>
  <c r="W123" i="2" s="1"/>
  <c r="U118" i="2"/>
  <c r="W118" i="2" s="1"/>
  <c r="U137" i="2"/>
  <c r="W137" i="2" s="1"/>
  <c r="U115" i="2"/>
  <c r="W115" i="2" s="1"/>
  <c r="U117" i="2"/>
  <c r="W117" i="2" s="1"/>
  <c r="U129" i="2"/>
  <c r="W129" i="2" s="1"/>
  <c r="U150" i="2"/>
  <c r="W150" i="2" s="1"/>
  <c r="U109" i="2"/>
  <c r="W109" i="2" s="1"/>
  <c r="U119" i="2"/>
  <c r="W119" i="2" s="1"/>
  <c r="U112" i="2"/>
  <c r="W112" i="2" s="1"/>
  <c r="U124" i="2"/>
  <c r="W124" i="2" s="1"/>
  <c r="U110" i="2"/>
  <c r="W110" i="2" s="1"/>
  <c r="BS47" i="3"/>
  <c r="BS42" i="3"/>
  <c r="BS40" i="3"/>
  <c r="BS37" i="3"/>
  <c r="BS46" i="3"/>
  <c r="BS27" i="3"/>
  <c r="BS43" i="3"/>
  <c r="BS20" i="3"/>
  <c r="BS23" i="3"/>
  <c r="BS22" i="3"/>
  <c r="BS18" i="3"/>
  <c r="BS14" i="3"/>
  <c r="BS6" i="3"/>
  <c r="BS25" i="3"/>
  <c r="BS31" i="3"/>
  <c r="BS26" i="3"/>
  <c r="BS4" i="3"/>
  <c r="BS12" i="3"/>
  <c r="BS19" i="3"/>
  <c r="BS5" i="3"/>
  <c r="BS3" i="3"/>
  <c r="BS13" i="3"/>
  <c r="AI43" i="3"/>
  <c r="AI46" i="3"/>
  <c r="AI47" i="3"/>
  <c r="AI40" i="3"/>
  <c r="AI37" i="3"/>
  <c r="AI34" i="3"/>
  <c r="AI31" i="3"/>
  <c r="AI27" i="3"/>
  <c r="AI41" i="3"/>
  <c r="AI20" i="3"/>
  <c r="AI42" i="3"/>
  <c r="AI28" i="3"/>
  <c r="AI25" i="3"/>
  <c r="AI22" i="3"/>
  <c r="AI19" i="3"/>
  <c r="AI30" i="3"/>
  <c r="AI23" i="3"/>
  <c r="AI14" i="3"/>
  <c r="AI6" i="3"/>
  <c r="AI5" i="3"/>
  <c r="AI13" i="3"/>
  <c r="AI4" i="3"/>
  <c r="AI18" i="3"/>
  <c r="AI11" i="3"/>
  <c r="AI9" i="3"/>
  <c r="AI12" i="3"/>
  <c r="BP7" i="2"/>
  <c r="AY33" i="2"/>
  <c r="AS37" i="2"/>
  <c r="AQ39" i="2"/>
  <c r="BJ72" i="2"/>
  <c r="BA75" i="2"/>
  <c r="BN133" i="2"/>
  <c r="BF133" i="2"/>
  <c r="AX133" i="2"/>
  <c r="AP133" i="2"/>
  <c r="AH133" i="2"/>
  <c r="BL133" i="2"/>
  <c r="BC133" i="2"/>
  <c r="AT133" i="2"/>
  <c r="AK133" i="2"/>
  <c r="AB133" i="2"/>
  <c r="BK133" i="2"/>
  <c r="BB133" i="2"/>
  <c r="AS133" i="2"/>
  <c r="AJ133" i="2"/>
  <c r="BS133" i="2"/>
  <c r="BJ133" i="2"/>
  <c r="BA133" i="2"/>
  <c r="AR133" i="2"/>
  <c r="AI133" i="2"/>
  <c r="BI133" i="2"/>
  <c r="AV133" i="2"/>
  <c r="AF133" i="2"/>
  <c r="BH133" i="2"/>
  <c r="AU133" i="2"/>
  <c r="AE133" i="2"/>
  <c r="BG133" i="2"/>
  <c r="AQ133" i="2"/>
  <c r="AD133" i="2"/>
  <c r="BR133" i="2"/>
  <c r="BE133" i="2"/>
  <c r="AO133" i="2"/>
  <c r="AC133" i="2"/>
  <c r="AW133" i="2"/>
  <c r="BQ133" i="2"/>
  <c r="AN133" i="2"/>
  <c r="BP133" i="2"/>
  <c r="AM133" i="2"/>
  <c r="BO133" i="2"/>
  <c r="AL133" i="2"/>
  <c r="BM133" i="2"/>
  <c r="BD133" i="2"/>
  <c r="AZ133" i="2"/>
  <c r="AY133" i="2"/>
  <c r="AG133" i="2"/>
  <c r="V145" i="2"/>
  <c r="X145" i="2" s="1"/>
  <c r="V143" i="2"/>
  <c r="X143" i="2" s="1"/>
  <c r="V149" i="2"/>
  <c r="X149" i="2" s="1"/>
  <c r="V147" i="2"/>
  <c r="X147" i="2" s="1"/>
  <c r="V150" i="2"/>
  <c r="X150" i="2" s="1"/>
  <c r="V148" i="2"/>
  <c r="X148" i="2" s="1"/>
  <c r="V138" i="2"/>
  <c r="X138" i="2" s="1"/>
  <c r="V134" i="2"/>
  <c r="X134" i="2" s="1"/>
  <c r="V130" i="2"/>
  <c r="X130" i="2" s="1"/>
  <c r="V140" i="2"/>
  <c r="X140" i="2" s="1"/>
  <c r="V125" i="2"/>
  <c r="X125" i="2" s="1"/>
  <c r="V121" i="2"/>
  <c r="X121" i="2" s="1"/>
  <c r="V119" i="2"/>
  <c r="X119" i="2" s="1"/>
  <c r="V141" i="2"/>
  <c r="X141" i="2" s="1"/>
  <c r="V128" i="2"/>
  <c r="X128" i="2" s="1"/>
  <c r="V142" i="2"/>
  <c r="X142" i="2" s="1"/>
  <c r="V126" i="2"/>
  <c r="X126" i="2" s="1"/>
  <c r="V120" i="2"/>
  <c r="X120" i="2" s="1"/>
  <c r="V111" i="2"/>
  <c r="X111" i="2" s="1"/>
  <c r="V108" i="2"/>
  <c r="X108" i="2" s="1"/>
  <c r="V146" i="2"/>
  <c r="X146" i="2" s="1"/>
  <c r="V122" i="2"/>
  <c r="X122" i="2" s="1"/>
  <c r="V116" i="2"/>
  <c r="X116" i="2" s="1"/>
  <c r="V114" i="2"/>
  <c r="X114" i="2" s="1"/>
  <c r="V113" i="2"/>
  <c r="X113" i="2" s="1"/>
  <c r="V136" i="2"/>
  <c r="X136" i="2" s="1"/>
  <c r="V135" i="2"/>
  <c r="X135" i="2" s="1"/>
  <c r="V127" i="2"/>
  <c r="X127" i="2" s="1"/>
  <c r="V137" i="2"/>
  <c r="X137" i="2" s="1"/>
  <c r="V132" i="2"/>
  <c r="X132" i="2" s="1"/>
  <c r="V131" i="2"/>
  <c r="X131" i="2" s="1"/>
  <c r="V123" i="2"/>
  <c r="X123" i="2" s="1"/>
  <c r="V115" i="2"/>
  <c r="X115" i="2" s="1"/>
  <c r="V139" i="2"/>
  <c r="X139" i="2" s="1"/>
  <c r="V117" i="2"/>
  <c r="X117" i="2" s="1"/>
  <c r="V129" i="2"/>
  <c r="X129" i="2" s="1"/>
  <c r="V112" i="2"/>
  <c r="X112" i="2" s="1"/>
  <c r="V109" i="2"/>
  <c r="X109" i="2" s="1"/>
  <c r="V124" i="2"/>
  <c r="X124" i="2" s="1"/>
  <c r="V118" i="2"/>
  <c r="X118" i="2" s="1"/>
  <c r="V144" i="2"/>
  <c r="X144" i="2" s="1"/>
  <c r="V151" i="2"/>
  <c r="X151" i="2" s="1"/>
  <c r="V110" i="2"/>
  <c r="X110" i="2" s="1"/>
  <c r="V133" i="2"/>
  <c r="X133" i="2" s="1"/>
  <c r="V107" i="2"/>
  <c r="X107" i="2" s="1"/>
  <c r="AD5" i="2"/>
  <c r="AT5" i="2"/>
  <c r="AU17" i="2"/>
  <c r="AE26" i="2"/>
  <c r="BD26" i="2"/>
  <c r="AL58" i="2"/>
  <c r="BQ69" i="2"/>
  <c r="BI69" i="2"/>
  <c r="BA69" i="2"/>
  <c r="AS69" i="2"/>
  <c r="AK69" i="2"/>
  <c r="AC69" i="2"/>
  <c r="BP69" i="2"/>
  <c r="BH69" i="2"/>
  <c r="AZ69" i="2"/>
  <c r="AR69" i="2"/>
  <c r="AJ69" i="2"/>
  <c r="AB69" i="2"/>
  <c r="BK69" i="2"/>
  <c r="AY69" i="2"/>
  <c r="AO69" i="2"/>
  <c r="AE69" i="2"/>
  <c r="BJ69" i="2"/>
  <c r="AX69" i="2"/>
  <c r="AN69" i="2"/>
  <c r="AD69" i="2"/>
  <c r="BS69" i="2"/>
  <c r="BG69" i="2"/>
  <c r="AW69" i="2"/>
  <c r="AM69" i="2"/>
  <c r="BR69" i="2"/>
  <c r="BF69" i="2"/>
  <c r="AV69" i="2"/>
  <c r="AL69" i="2"/>
  <c r="BE69" i="2"/>
  <c r="AI69" i="2"/>
  <c r="BD69" i="2"/>
  <c r="AH69" i="2"/>
  <c r="BC69" i="2"/>
  <c r="AG69" i="2"/>
  <c r="BB69" i="2"/>
  <c r="AF69" i="2"/>
  <c r="BL69" i="2"/>
  <c r="BO86" i="2"/>
  <c r="BG86" i="2"/>
  <c r="AY86" i="2"/>
  <c r="AQ86" i="2"/>
  <c r="AI86" i="2"/>
  <c r="BN86" i="2"/>
  <c r="BF86" i="2"/>
  <c r="AX86" i="2"/>
  <c r="AP86" i="2"/>
  <c r="AH86" i="2"/>
  <c r="BM86" i="2"/>
  <c r="BE86" i="2"/>
  <c r="AW86" i="2"/>
  <c r="AO86" i="2"/>
  <c r="AG86" i="2"/>
  <c r="BQ86" i="2"/>
  <c r="BC86" i="2"/>
  <c r="AR86" i="2"/>
  <c r="AD86" i="2"/>
  <c r="BP86" i="2"/>
  <c r="BB86" i="2"/>
  <c r="AN86" i="2"/>
  <c r="AC86" i="2"/>
  <c r="BL86" i="2"/>
  <c r="BA86" i="2"/>
  <c r="AM86" i="2"/>
  <c r="AB86" i="2"/>
  <c r="BK86" i="2"/>
  <c r="AZ86" i="2"/>
  <c r="AL86" i="2"/>
  <c r="BI86" i="2"/>
  <c r="AJ86" i="2"/>
  <c r="BH86" i="2"/>
  <c r="AF86" i="2"/>
  <c r="BD86" i="2"/>
  <c r="AE86" i="2"/>
  <c r="AV86" i="2"/>
  <c r="BR86" i="2"/>
  <c r="BJ86" i="2"/>
  <c r="AU86" i="2"/>
  <c r="AT86" i="2"/>
  <c r="V88" i="2"/>
  <c r="X88" i="2" s="1"/>
  <c r="BN5" i="2"/>
  <c r="BF5" i="2"/>
  <c r="AX5" i="2"/>
  <c r="AP5" i="2"/>
  <c r="AH5" i="2"/>
  <c r="BM5" i="2"/>
  <c r="BE5" i="2"/>
  <c r="AW5" i="2"/>
  <c r="AO5" i="2"/>
  <c r="AG5" i="2"/>
  <c r="BL5" i="2"/>
  <c r="BD5" i="2"/>
  <c r="AV5" i="2"/>
  <c r="AN5" i="2"/>
  <c r="AF5" i="2"/>
  <c r="BS5" i="2"/>
  <c r="BK5" i="2"/>
  <c r="BC5" i="2"/>
  <c r="AU5" i="2"/>
  <c r="AM5" i="2"/>
  <c r="AE5" i="2"/>
  <c r="AL5" i="2"/>
  <c r="BB5" i="2"/>
  <c r="BR5" i="2"/>
  <c r="BN58" i="2"/>
  <c r="BF58" i="2"/>
  <c r="AX58" i="2"/>
  <c r="AP58" i="2"/>
  <c r="AH58" i="2"/>
  <c r="BM58" i="2"/>
  <c r="BE58" i="2"/>
  <c r="AW58" i="2"/>
  <c r="AO58" i="2"/>
  <c r="AG58" i="2"/>
  <c r="BL58" i="2"/>
  <c r="BD58" i="2"/>
  <c r="AV58" i="2"/>
  <c r="AN58" i="2"/>
  <c r="AF58" i="2"/>
  <c r="BS58" i="2"/>
  <c r="BK58" i="2"/>
  <c r="BC58" i="2"/>
  <c r="AU58" i="2"/>
  <c r="AM58" i="2"/>
  <c r="AE58" i="2"/>
  <c r="BP58" i="2"/>
  <c r="AZ58" i="2"/>
  <c r="AJ58" i="2"/>
  <c r="BO58" i="2"/>
  <c r="AY58" i="2"/>
  <c r="AI58" i="2"/>
  <c r="BJ58" i="2"/>
  <c r="AT58" i="2"/>
  <c r="AD58" i="2"/>
  <c r="BI58" i="2"/>
  <c r="AS58" i="2"/>
  <c r="AC58" i="2"/>
  <c r="BB58" i="2"/>
  <c r="BQ85" i="2"/>
  <c r="BI85" i="2"/>
  <c r="BA85" i="2"/>
  <c r="AS85" i="2"/>
  <c r="AK85" i="2"/>
  <c r="AC85" i="2"/>
  <c r="BP85" i="2"/>
  <c r="BH85" i="2"/>
  <c r="AZ85" i="2"/>
  <c r="AR85" i="2"/>
  <c r="AJ85" i="2"/>
  <c r="AB85" i="2"/>
  <c r="BO85" i="2"/>
  <c r="BG85" i="2"/>
  <c r="AY85" i="2"/>
  <c r="AQ85" i="2"/>
  <c r="AI85" i="2"/>
  <c r="BN85" i="2"/>
  <c r="BC85" i="2"/>
  <c r="AO85" i="2"/>
  <c r="AD85" i="2"/>
  <c r="BM85" i="2"/>
  <c r="BB85" i="2"/>
  <c r="AN85" i="2"/>
  <c r="BL85" i="2"/>
  <c r="AX85" i="2"/>
  <c r="AM85" i="2"/>
  <c r="BK85" i="2"/>
  <c r="AW85" i="2"/>
  <c r="AL85" i="2"/>
  <c r="BF85" i="2"/>
  <c r="AG85" i="2"/>
  <c r="BE85" i="2"/>
  <c r="AF85" i="2"/>
  <c r="BD85" i="2"/>
  <c r="AE85" i="2"/>
  <c r="AV85" i="2"/>
  <c r="BR85" i="2"/>
  <c r="BJ85" i="2"/>
  <c r="AU85" i="2"/>
  <c r="AT85" i="2"/>
  <c r="BM87" i="2"/>
  <c r="BE87" i="2"/>
  <c r="AW87" i="2"/>
  <c r="AO87" i="2"/>
  <c r="AG87" i="2"/>
  <c r="BL87" i="2"/>
  <c r="BD87" i="2"/>
  <c r="AV87" i="2"/>
  <c r="AN87" i="2"/>
  <c r="AF87" i="2"/>
  <c r="BS87" i="2"/>
  <c r="BK87" i="2"/>
  <c r="BC87" i="2"/>
  <c r="AU87" i="2"/>
  <c r="AM87" i="2"/>
  <c r="AE87" i="2"/>
  <c r="BQ87" i="2"/>
  <c r="BF87" i="2"/>
  <c r="AR87" i="2"/>
  <c r="AD87" i="2"/>
  <c r="BP87" i="2"/>
  <c r="BB87" i="2"/>
  <c r="AQ87" i="2"/>
  <c r="AC87" i="2"/>
  <c r="BO87" i="2"/>
  <c r="BA87" i="2"/>
  <c r="AP87" i="2"/>
  <c r="AB87" i="2"/>
  <c r="BN87" i="2"/>
  <c r="AZ87" i="2"/>
  <c r="AL87" i="2"/>
  <c r="BI87" i="2"/>
  <c r="AJ87" i="2"/>
  <c r="BH87" i="2"/>
  <c r="AI87" i="2"/>
  <c r="BG87" i="2"/>
  <c r="AH87" i="2"/>
  <c r="AY87" i="2"/>
  <c r="BR87" i="2"/>
  <c r="BJ87" i="2"/>
  <c r="AX87" i="2"/>
  <c r="AT87" i="2"/>
  <c r="AX23" i="3"/>
  <c r="AX13" i="3"/>
  <c r="AX27" i="3"/>
  <c r="AQ5" i="2"/>
  <c r="BG5" i="2"/>
  <c r="BO17" i="2"/>
  <c r="BG17" i="2"/>
  <c r="AY17" i="2"/>
  <c r="AQ17" i="2"/>
  <c r="AI17" i="2"/>
  <c r="BN17" i="2"/>
  <c r="BF17" i="2"/>
  <c r="AX17" i="2"/>
  <c r="AP17" i="2"/>
  <c r="AH17" i="2"/>
  <c r="BK17" i="2"/>
  <c r="BA17" i="2"/>
  <c r="AO17" i="2"/>
  <c r="AE17" i="2"/>
  <c r="BJ17" i="2"/>
  <c r="AZ17" i="2"/>
  <c r="AN17" i="2"/>
  <c r="AD17" i="2"/>
  <c r="BS17" i="2"/>
  <c r="BI17" i="2"/>
  <c r="AW17" i="2"/>
  <c r="AM17" i="2"/>
  <c r="AC17" i="2"/>
  <c r="BR17" i="2"/>
  <c r="BH17" i="2"/>
  <c r="AV17" i="2"/>
  <c r="AL17" i="2"/>
  <c r="AB17" i="2"/>
  <c r="AR17" i="2"/>
  <c r="BL17" i="2"/>
  <c r="BM25" i="2"/>
  <c r="BE25" i="2"/>
  <c r="AW25" i="2"/>
  <c r="AO25" i="2"/>
  <c r="AG25" i="2"/>
  <c r="BL25" i="2"/>
  <c r="BD25" i="2"/>
  <c r="AV25" i="2"/>
  <c r="AN25" i="2"/>
  <c r="AF25" i="2"/>
  <c r="BS25" i="2"/>
  <c r="BK25" i="2"/>
  <c r="BC25" i="2"/>
  <c r="AU25" i="2"/>
  <c r="AM25" i="2"/>
  <c r="AE25" i="2"/>
  <c r="BP25" i="2"/>
  <c r="BB25" i="2"/>
  <c r="AQ25" i="2"/>
  <c r="AC25" i="2"/>
  <c r="BO25" i="2"/>
  <c r="BA25" i="2"/>
  <c r="AP25" i="2"/>
  <c r="AB25" i="2"/>
  <c r="BN25" i="2"/>
  <c r="AZ25" i="2"/>
  <c r="AL25" i="2"/>
  <c r="BJ25" i="2"/>
  <c r="AY25" i="2"/>
  <c r="AK25" i="2"/>
  <c r="AT25" i="2"/>
  <c r="AT26" i="2"/>
  <c r="BP51" i="2"/>
  <c r="BH51" i="2"/>
  <c r="AZ51" i="2"/>
  <c r="AR51" i="2"/>
  <c r="AJ51" i="2"/>
  <c r="AB51" i="2"/>
  <c r="BO51" i="2"/>
  <c r="BG51" i="2"/>
  <c r="AY51" i="2"/>
  <c r="AQ51" i="2"/>
  <c r="AI51" i="2"/>
  <c r="BN51" i="2"/>
  <c r="BF51" i="2"/>
  <c r="AX51" i="2"/>
  <c r="AP51" i="2"/>
  <c r="AH51" i="2"/>
  <c r="BM51" i="2"/>
  <c r="BE51" i="2"/>
  <c r="AW51" i="2"/>
  <c r="AO51" i="2"/>
  <c r="AG51" i="2"/>
  <c r="BL51" i="2"/>
  <c r="AV51" i="2"/>
  <c r="AF51" i="2"/>
  <c r="BK51" i="2"/>
  <c r="AU51" i="2"/>
  <c r="AE51" i="2"/>
  <c r="BJ51" i="2"/>
  <c r="AT51" i="2"/>
  <c r="AD51" i="2"/>
  <c r="BI51" i="2"/>
  <c r="AS51" i="2"/>
  <c r="AC51" i="2"/>
  <c r="BB51" i="2"/>
  <c r="BG58" i="2"/>
  <c r="BN60" i="2"/>
  <c r="BF60" i="2"/>
  <c r="AX60" i="2"/>
  <c r="AP60" i="2"/>
  <c r="AH60" i="2"/>
  <c r="BM60" i="2"/>
  <c r="BE60" i="2"/>
  <c r="AW60" i="2"/>
  <c r="AO60" i="2"/>
  <c r="AG60" i="2"/>
  <c r="BL60" i="2"/>
  <c r="BD60" i="2"/>
  <c r="AV60" i="2"/>
  <c r="AN60" i="2"/>
  <c r="AF60" i="2"/>
  <c r="BS60" i="2"/>
  <c r="BK60" i="2"/>
  <c r="BC60" i="2"/>
  <c r="AU60" i="2"/>
  <c r="AM60" i="2"/>
  <c r="AE60" i="2"/>
  <c r="BP60" i="2"/>
  <c r="AZ60" i="2"/>
  <c r="AJ60" i="2"/>
  <c r="BO60" i="2"/>
  <c r="AY60" i="2"/>
  <c r="AI60" i="2"/>
  <c r="BJ60" i="2"/>
  <c r="AT60" i="2"/>
  <c r="AD60" i="2"/>
  <c r="BI60" i="2"/>
  <c r="AS60" i="2"/>
  <c r="AC60" i="2"/>
  <c r="BB60" i="2"/>
  <c r="AQ69" i="2"/>
  <c r="AH85" i="2"/>
  <c r="AK87" i="2"/>
  <c r="V99" i="2"/>
  <c r="X99" i="2" s="1"/>
  <c r="V95" i="2"/>
  <c r="X95" i="2" s="1"/>
  <c r="V91" i="2"/>
  <c r="X91" i="2" s="1"/>
  <c r="V87" i="2"/>
  <c r="X87" i="2" s="1"/>
  <c r="V83" i="2"/>
  <c r="X83" i="2" s="1"/>
  <c r="V79" i="2"/>
  <c r="X79" i="2" s="1"/>
  <c r="V102" i="2"/>
  <c r="X102" i="2" s="1"/>
  <c r="V98" i="2"/>
  <c r="X98" i="2" s="1"/>
  <c r="V101" i="2"/>
  <c r="X101" i="2" s="1"/>
  <c r="V100" i="2"/>
  <c r="X100" i="2" s="1"/>
  <c r="V82" i="2"/>
  <c r="X82" i="2" s="1"/>
  <c r="V81" i="2"/>
  <c r="X81" i="2" s="1"/>
  <c r="V80" i="2"/>
  <c r="X80" i="2" s="1"/>
  <c r="V86" i="2"/>
  <c r="X86" i="2" s="1"/>
  <c r="V85" i="2"/>
  <c r="X85" i="2" s="1"/>
  <c r="V84" i="2"/>
  <c r="X84" i="2" s="1"/>
  <c r="V74" i="2"/>
  <c r="X74" i="2" s="1"/>
  <c r="V72" i="2"/>
  <c r="X72" i="2" s="1"/>
  <c r="V71" i="2"/>
  <c r="X71" i="2" s="1"/>
  <c r="V67" i="2"/>
  <c r="X67" i="2" s="1"/>
  <c r="V93" i="2"/>
  <c r="X93" i="2" s="1"/>
  <c r="V57" i="2"/>
  <c r="X57" i="2" s="1"/>
  <c r="V52" i="2"/>
  <c r="X52" i="2" s="1"/>
  <c r="V50" i="2"/>
  <c r="X50" i="2" s="1"/>
  <c r="V48" i="2"/>
  <c r="X48" i="2" s="1"/>
  <c r="V68" i="2"/>
  <c r="X68" i="2" s="1"/>
  <c r="V66" i="2"/>
  <c r="X66" i="2" s="1"/>
  <c r="V55" i="2"/>
  <c r="X55" i="2" s="1"/>
  <c r="V54" i="2"/>
  <c r="X54" i="2" s="1"/>
  <c r="V96" i="2"/>
  <c r="X96" i="2" s="1"/>
  <c r="V62" i="2"/>
  <c r="X62" i="2" s="1"/>
  <c r="V60" i="2"/>
  <c r="X60" i="2" s="1"/>
  <c r="V58" i="2"/>
  <c r="X58" i="2" s="1"/>
  <c r="V77" i="2"/>
  <c r="X77" i="2" s="1"/>
  <c r="V76" i="2"/>
  <c r="X76" i="2" s="1"/>
  <c r="V65" i="2"/>
  <c r="X65" i="2" s="1"/>
  <c r="V64" i="2"/>
  <c r="X64" i="2" s="1"/>
  <c r="V53" i="2"/>
  <c r="X53" i="2" s="1"/>
  <c r="V49" i="2"/>
  <c r="X49" i="2" s="1"/>
  <c r="V89" i="2"/>
  <c r="X89" i="2" s="1"/>
  <c r="V61" i="2"/>
  <c r="X61" i="2" s="1"/>
  <c r="V59" i="2"/>
  <c r="X59" i="2" s="1"/>
  <c r="V90" i="2"/>
  <c r="X90" i="2" s="1"/>
  <c r="V70" i="2"/>
  <c r="X70" i="2" s="1"/>
  <c r="V94" i="2"/>
  <c r="X94" i="2" s="1"/>
  <c r="V73" i="2"/>
  <c r="X73" i="2" s="1"/>
  <c r="AB5" i="2"/>
  <c r="AR5" i="2"/>
  <c r="BH5" i="2"/>
  <c r="AS17" i="2"/>
  <c r="BM17" i="2"/>
  <c r="BQ26" i="2"/>
  <c r="BI26" i="2"/>
  <c r="BA26" i="2"/>
  <c r="AS26" i="2"/>
  <c r="AK26" i="2"/>
  <c r="AC26" i="2"/>
  <c r="BP26" i="2"/>
  <c r="BH26" i="2"/>
  <c r="AZ26" i="2"/>
  <c r="AR26" i="2"/>
  <c r="AJ26" i="2"/>
  <c r="AB26" i="2"/>
  <c r="BO26" i="2"/>
  <c r="BG26" i="2"/>
  <c r="AY26" i="2"/>
  <c r="AQ26" i="2"/>
  <c r="AI26" i="2"/>
  <c r="BM26" i="2"/>
  <c r="BB26" i="2"/>
  <c r="AN26" i="2"/>
  <c r="BL26" i="2"/>
  <c r="AX26" i="2"/>
  <c r="AM26" i="2"/>
  <c r="BK26" i="2"/>
  <c r="AW26" i="2"/>
  <c r="AL26" i="2"/>
  <c r="BJ26" i="2"/>
  <c r="AV26" i="2"/>
  <c r="AH26" i="2"/>
  <c r="AU26" i="2"/>
  <c r="BN31" i="2"/>
  <c r="BF31" i="2"/>
  <c r="AX31" i="2"/>
  <c r="AP31" i="2"/>
  <c r="AH31" i="2"/>
  <c r="BM31" i="2"/>
  <c r="BE31" i="2"/>
  <c r="AW31" i="2"/>
  <c r="AO31" i="2"/>
  <c r="AG31" i="2"/>
  <c r="BL31" i="2"/>
  <c r="BD31" i="2"/>
  <c r="AV31" i="2"/>
  <c r="AN31" i="2"/>
  <c r="AF31" i="2"/>
  <c r="BS31" i="2"/>
  <c r="BK31" i="2"/>
  <c r="BC31" i="2"/>
  <c r="AU31" i="2"/>
  <c r="AM31" i="2"/>
  <c r="AE31" i="2"/>
  <c r="BJ31" i="2"/>
  <c r="AT31" i="2"/>
  <c r="AD31" i="2"/>
  <c r="BI31" i="2"/>
  <c r="AS31" i="2"/>
  <c r="AC31" i="2"/>
  <c r="BH31" i="2"/>
  <c r="AR31" i="2"/>
  <c r="AB31" i="2"/>
  <c r="BG31" i="2"/>
  <c r="AQ31" i="2"/>
  <c r="BA31" i="2"/>
  <c r="AB58" i="2"/>
  <c r="BH58" i="2"/>
  <c r="V63" i="2"/>
  <c r="X63" i="2" s="1"/>
  <c r="V78" i="2"/>
  <c r="X78" i="2" s="1"/>
  <c r="AP85" i="2"/>
  <c r="AS87" i="2"/>
  <c r="BG6" i="2"/>
  <c r="BO6" i="2"/>
  <c r="AE8" i="2"/>
  <c r="AO8" i="2"/>
  <c r="AY8" i="2"/>
  <c r="AE9" i="2"/>
  <c r="AQ9" i="2"/>
  <c r="BA9" i="2"/>
  <c r="AI27" i="2"/>
  <c r="AT27" i="2"/>
  <c r="AF28" i="2"/>
  <c r="AT28" i="2"/>
  <c r="BE28" i="2"/>
  <c r="BN35" i="2"/>
  <c r="BF35" i="2"/>
  <c r="AX35" i="2"/>
  <c r="AP35" i="2"/>
  <c r="AH35" i="2"/>
  <c r="BM35" i="2"/>
  <c r="BE35" i="2"/>
  <c r="AW35" i="2"/>
  <c r="AO35" i="2"/>
  <c r="AG35" i="2"/>
  <c r="BL35" i="2"/>
  <c r="BD35" i="2"/>
  <c r="AV35" i="2"/>
  <c r="AN35" i="2"/>
  <c r="AF35" i="2"/>
  <c r="BS35" i="2"/>
  <c r="BK35" i="2"/>
  <c r="BC35" i="2"/>
  <c r="AU35" i="2"/>
  <c r="AM35" i="2"/>
  <c r="AE35" i="2"/>
  <c r="AL35" i="2"/>
  <c r="BB35" i="2"/>
  <c r="BR35" i="2"/>
  <c r="AK49" i="2"/>
  <c r="BA49" i="2"/>
  <c r="BO74" i="2"/>
  <c r="BG74" i="2"/>
  <c r="AY74" i="2"/>
  <c r="AQ74" i="2"/>
  <c r="AI74" i="2"/>
  <c r="BM74" i="2"/>
  <c r="BE74" i="2"/>
  <c r="AW74" i="2"/>
  <c r="AO74" i="2"/>
  <c r="BN74" i="2"/>
  <c r="BC74" i="2"/>
  <c r="AS74" i="2"/>
  <c r="AH74" i="2"/>
  <c r="BL74" i="2"/>
  <c r="BB74" i="2"/>
  <c r="AR74" i="2"/>
  <c r="AG74" i="2"/>
  <c r="BS74" i="2"/>
  <c r="BF74" i="2"/>
  <c r="AP74" i="2"/>
  <c r="AD74" i="2"/>
  <c r="BR74" i="2"/>
  <c r="BD74" i="2"/>
  <c r="AN74" i="2"/>
  <c r="AC74" i="2"/>
  <c r="BQ74" i="2"/>
  <c r="BA74" i="2"/>
  <c r="AM74" i="2"/>
  <c r="AB74" i="2"/>
  <c r="BP74" i="2"/>
  <c r="AZ74" i="2"/>
  <c r="AL74" i="2"/>
  <c r="AV74" i="2"/>
  <c r="BP110" i="2"/>
  <c r="BH110" i="2"/>
  <c r="AZ110" i="2"/>
  <c r="AR110" i="2"/>
  <c r="AJ110" i="2"/>
  <c r="AB110" i="2"/>
  <c r="BO110" i="2"/>
  <c r="BG110" i="2"/>
  <c r="AY110" i="2"/>
  <c r="AQ110" i="2"/>
  <c r="AI110" i="2"/>
  <c r="BN110" i="2"/>
  <c r="BF110" i="2"/>
  <c r="AX110" i="2"/>
  <c r="AP110" i="2"/>
  <c r="AH110" i="2"/>
  <c r="BM110" i="2"/>
  <c r="BE110" i="2"/>
  <c r="AW110" i="2"/>
  <c r="AO110" i="2"/>
  <c r="AG110" i="2"/>
  <c r="BL110" i="2"/>
  <c r="AV110" i="2"/>
  <c r="AF110" i="2"/>
  <c r="BK110" i="2"/>
  <c r="AU110" i="2"/>
  <c r="AE110" i="2"/>
  <c r="BJ110" i="2"/>
  <c r="AT110" i="2"/>
  <c r="AD110" i="2"/>
  <c r="BI110" i="2"/>
  <c r="AS110" i="2"/>
  <c r="AC110" i="2"/>
  <c r="AN110" i="2"/>
  <c r="BS110" i="2"/>
  <c r="AM110" i="2"/>
  <c r="BR110" i="2"/>
  <c r="AL110" i="2"/>
  <c r="BQ110" i="2"/>
  <c r="AK110" i="2"/>
  <c r="BN124" i="2"/>
  <c r="BF124" i="2"/>
  <c r="AX124" i="2"/>
  <c r="AP124" i="2"/>
  <c r="AH124" i="2"/>
  <c r="BM124" i="2"/>
  <c r="BE124" i="2"/>
  <c r="AW124" i="2"/>
  <c r="AO124" i="2"/>
  <c r="AG124" i="2"/>
  <c r="BK124" i="2"/>
  <c r="BA124" i="2"/>
  <c r="AQ124" i="2"/>
  <c r="AE124" i="2"/>
  <c r="BJ124" i="2"/>
  <c r="AZ124" i="2"/>
  <c r="AN124" i="2"/>
  <c r="AD124" i="2"/>
  <c r="BS124" i="2"/>
  <c r="BI124" i="2"/>
  <c r="AY124" i="2"/>
  <c r="AM124" i="2"/>
  <c r="AC124" i="2"/>
  <c r="BR124" i="2"/>
  <c r="BH124" i="2"/>
  <c r="AV124" i="2"/>
  <c r="AL124" i="2"/>
  <c r="AB124" i="2"/>
  <c r="BG124" i="2"/>
  <c r="AK124" i="2"/>
  <c r="BD124" i="2"/>
  <c r="AJ124" i="2"/>
  <c r="BC124" i="2"/>
  <c r="AI124" i="2"/>
  <c r="BB124" i="2"/>
  <c r="AF124" i="2"/>
  <c r="AS124" i="2"/>
  <c r="AR124" i="2"/>
  <c r="BQ124" i="2"/>
  <c r="BP124" i="2"/>
  <c r="BQ8" i="2"/>
  <c r="BI8" i="2"/>
  <c r="BA8" i="2"/>
  <c r="AS8" i="2"/>
  <c r="AK8" i="2"/>
  <c r="AC8" i="2"/>
  <c r="BP8" i="2"/>
  <c r="BH8" i="2"/>
  <c r="AZ8" i="2"/>
  <c r="AR8" i="2"/>
  <c r="AJ8" i="2"/>
  <c r="AB8" i="2"/>
  <c r="AF8" i="2"/>
  <c r="AP8" i="2"/>
  <c r="BB8" i="2"/>
  <c r="BL8" i="2"/>
  <c r="BM9" i="2"/>
  <c r="BE9" i="2"/>
  <c r="AW9" i="2"/>
  <c r="AO9" i="2"/>
  <c r="AG9" i="2"/>
  <c r="BL9" i="2"/>
  <c r="BD9" i="2"/>
  <c r="AV9" i="2"/>
  <c r="AN9" i="2"/>
  <c r="AF9" i="2"/>
  <c r="AH9" i="2"/>
  <c r="AR9" i="2"/>
  <c r="BB9" i="2"/>
  <c r="BN9" i="2"/>
  <c r="BM27" i="2"/>
  <c r="BE27" i="2"/>
  <c r="AW27" i="2"/>
  <c r="AO27" i="2"/>
  <c r="AG27" i="2"/>
  <c r="BL27" i="2"/>
  <c r="BD27" i="2"/>
  <c r="AV27" i="2"/>
  <c r="AN27" i="2"/>
  <c r="AF27" i="2"/>
  <c r="BS27" i="2"/>
  <c r="BK27" i="2"/>
  <c r="BC27" i="2"/>
  <c r="AU27" i="2"/>
  <c r="AM27" i="2"/>
  <c r="AE27" i="2"/>
  <c r="AJ27" i="2"/>
  <c r="AX27" i="2"/>
  <c r="BI27" i="2"/>
  <c r="BQ28" i="2"/>
  <c r="BI28" i="2"/>
  <c r="BA28" i="2"/>
  <c r="AS28" i="2"/>
  <c r="AK28" i="2"/>
  <c r="AC28" i="2"/>
  <c r="BP28" i="2"/>
  <c r="BH28" i="2"/>
  <c r="AZ28" i="2"/>
  <c r="AR28" i="2"/>
  <c r="AJ28" i="2"/>
  <c r="AB28" i="2"/>
  <c r="BO28" i="2"/>
  <c r="BG28" i="2"/>
  <c r="AY28" i="2"/>
  <c r="AQ28" i="2"/>
  <c r="AI28" i="2"/>
  <c r="AG28" i="2"/>
  <c r="AU28" i="2"/>
  <c r="BF28" i="2"/>
  <c r="BG35" i="2"/>
  <c r="BP49" i="2"/>
  <c r="BH49" i="2"/>
  <c r="AZ49" i="2"/>
  <c r="AR49" i="2"/>
  <c r="AJ49" i="2"/>
  <c r="AB49" i="2"/>
  <c r="BO49" i="2"/>
  <c r="BG49" i="2"/>
  <c r="AY49" i="2"/>
  <c r="AQ49" i="2"/>
  <c r="AI49" i="2"/>
  <c r="BN49" i="2"/>
  <c r="BF49" i="2"/>
  <c r="AX49" i="2"/>
  <c r="AP49" i="2"/>
  <c r="AH49" i="2"/>
  <c r="BM49" i="2"/>
  <c r="BE49" i="2"/>
  <c r="AW49" i="2"/>
  <c r="AO49" i="2"/>
  <c r="AG49" i="2"/>
  <c r="AL49" i="2"/>
  <c r="BB49" i="2"/>
  <c r="BR49" i="2"/>
  <c r="AK62" i="2"/>
  <c r="BA62" i="2"/>
  <c r="BQ64" i="2"/>
  <c r="BI64" i="2"/>
  <c r="BA64" i="2"/>
  <c r="AS64" i="2"/>
  <c r="AK64" i="2"/>
  <c r="AC64" i="2"/>
  <c r="BP64" i="2"/>
  <c r="BH64" i="2"/>
  <c r="AZ64" i="2"/>
  <c r="AR64" i="2"/>
  <c r="AJ64" i="2"/>
  <c r="AB64" i="2"/>
  <c r="BO64" i="2"/>
  <c r="BG64" i="2"/>
  <c r="AY64" i="2"/>
  <c r="AQ64" i="2"/>
  <c r="AI64" i="2"/>
  <c r="BN64" i="2"/>
  <c r="BF64" i="2"/>
  <c r="AX64" i="2"/>
  <c r="AP64" i="2"/>
  <c r="AH64" i="2"/>
  <c r="AL64" i="2"/>
  <c r="BB64" i="2"/>
  <c r="BR64" i="2"/>
  <c r="AX74" i="2"/>
  <c r="BQ77" i="2"/>
  <c r="BI77" i="2"/>
  <c r="BA77" i="2"/>
  <c r="AS77" i="2"/>
  <c r="AK77" i="2"/>
  <c r="AC77" i="2"/>
  <c r="BP77" i="2"/>
  <c r="BH77" i="2"/>
  <c r="AZ77" i="2"/>
  <c r="AR77" i="2"/>
  <c r="AJ77" i="2"/>
  <c r="AB77" i="2"/>
  <c r="BO77" i="2"/>
  <c r="BG77" i="2"/>
  <c r="AY77" i="2"/>
  <c r="AQ77" i="2"/>
  <c r="AI77" i="2"/>
  <c r="BF77" i="2"/>
  <c r="AU77" i="2"/>
  <c r="AG77" i="2"/>
  <c r="BS77" i="2"/>
  <c r="BE77" i="2"/>
  <c r="AT77" i="2"/>
  <c r="AF77" i="2"/>
  <c r="BR77" i="2"/>
  <c r="BD77" i="2"/>
  <c r="AP77" i="2"/>
  <c r="AE77" i="2"/>
  <c r="AX77" i="2"/>
  <c r="AD77" i="2"/>
  <c r="BN77" i="2"/>
  <c r="AW77" i="2"/>
  <c r="BM77" i="2"/>
  <c r="AV77" i="2"/>
  <c r="BL77" i="2"/>
  <c r="AO77" i="2"/>
  <c r="BJ77" i="2"/>
  <c r="BN62" i="2"/>
  <c r="BF62" i="2"/>
  <c r="AX62" i="2"/>
  <c r="AP62" i="2"/>
  <c r="AH62" i="2"/>
  <c r="BM62" i="2"/>
  <c r="BE62" i="2"/>
  <c r="AW62" i="2"/>
  <c r="AO62" i="2"/>
  <c r="AG62" i="2"/>
  <c r="BL62" i="2"/>
  <c r="BD62" i="2"/>
  <c r="AV62" i="2"/>
  <c r="AN62" i="2"/>
  <c r="AF62" i="2"/>
  <c r="BS62" i="2"/>
  <c r="BK62" i="2"/>
  <c r="BC62" i="2"/>
  <c r="AU62" i="2"/>
  <c r="AM62" i="2"/>
  <c r="AE62" i="2"/>
  <c r="AL62" i="2"/>
  <c r="BB62" i="2"/>
  <c r="BR62" i="2"/>
  <c r="AE74" i="2"/>
  <c r="BH74" i="2"/>
  <c r="BO149" i="2"/>
  <c r="BG149" i="2"/>
  <c r="AY149" i="2"/>
  <c r="AQ149" i="2"/>
  <c r="AI149" i="2"/>
  <c r="BS149" i="2"/>
  <c r="BJ149" i="2"/>
  <c r="BA149" i="2"/>
  <c r="AR149" i="2"/>
  <c r="AH149" i="2"/>
  <c r="BR149" i="2"/>
  <c r="BI149" i="2"/>
  <c r="AZ149" i="2"/>
  <c r="AP149" i="2"/>
  <c r="AG149" i="2"/>
  <c r="BM149" i="2"/>
  <c r="BD149" i="2"/>
  <c r="AU149" i="2"/>
  <c r="AL149" i="2"/>
  <c r="AC149" i="2"/>
  <c r="BE149" i="2"/>
  <c r="AO149" i="2"/>
  <c r="AB149" i="2"/>
  <c r="BQ149" i="2"/>
  <c r="BC149" i="2"/>
  <c r="AN149" i="2"/>
  <c r="BP149" i="2"/>
  <c r="BB149" i="2"/>
  <c r="AM149" i="2"/>
  <c r="BL149" i="2"/>
  <c r="AS149" i="2"/>
  <c r="BK149" i="2"/>
  <c r="AK149" i="2"/>
  <c r="BH149" i="2"/>
  <c r="AJ149" i="2"/>
  <c r="BF149" i="2"/>
  <c r="AF149" i="2"/>
  <c r="AW149" i="2"/>
  <c r="AV149" i="2"/>
  <c r="AT149" i="2"/>
  <c r="AE149" i="2"/>
  <c r="BN149" i="2"/>
  <c r="AD6" i="2"/>
  <c r="AL6" i="2"/>
  <c r="AT6" i="2"/>
  <c r="BB6" i="2"/>
  <c r="BJ6" i="2"/>
  <c r="AH8" i="2"/>
  <c r="AT8" i="2"/>
  <c r="BD8" i="2"/>
  <c r="BN8" i="2"/>
  <c r="AJ9" i="2"/>
  <c r="AT9" i="2"/>
  <c r="BF9" i="2"/>
  <c r="BP9" i="2"/>
  <c r="BO19" i="2"/>
  <c r="BG19" i="2"/>
  <c r="AY19" i="2"/>
  <c r="AQ19" i="2"/>
  <c r="AI19" i="2"/>
  <c r="BN19" i="2"/>
  <c r="BF19" i="2"/>
  <c r="AX19" i="2"/>
  <c r="AP19" i="2"/>
  <c r="AH19" i="2"/>
  <c r="BM19" i="2"/>
  <c r="BE19" i="2"/>
  <c r="AW19" i="2"/>
  <c r="AO19" i="2"/>
  <c r="AG19" i="2"/>
  <c r="AJ19" i="2"/>
  <c r="AU19" i="2"/>
  <c r="BI19" i="2"/>
  <c r="AL27" i="2"/>
  <c r="AZ27" i="2"/>
  <c r="BN27" i="2"/>
  <c r="AL28" i="2"/>
  <c r="AW28" i="2"/>
  <c r="BK28" i="2"/>
  <c r="AC35" i="2"/>
  <c r="AS35" i="2"/>
  <c r="BI35" i="2"/>
  <c r="BQ41" i="2"/>
  <c r="BI41" i="2"/>
  <c r="BA41" i="2"/>
  <c r="AS41" i="2"/>
  <c r="AK41" i="2"/>
  <c r="AC41" i="2"/>
  <c r="BP41" i="2"/>
  <c r="BH41" i="2"/>
  <c r="AZ41" i="2"/>
  <c r="AR41" i="2"/>
  <c r="AJ41" i="2"/>
  <c r="AB41" i="2"/>
  <c r="BO41" i="2"/>
  <c r="BG41" i="2"/>
  <c r="AY41" i="2"/>
  <c r="AQ41" i="2"/>
  <c r="AI41" i="2"/>
  <c r="BN41" i="2"/>
  <c r="BF41" i="2"/>
  <c r="AX41" i="2"/>
  <c r="AP41" i="2"/>
  <c r="AH41" i="2"/>
  <c r="AL41" i="2"/>
  <c r="BB41" i="2"/>
  <c r="BR41" i="2"/>
  <c r="AN49" i="2"/>
  <c r="BD49" i="2"/>
  <c r="AQ62" i="2"/>
  <c r="BG62" i="2"/>
  <c r="AN64" i="2"/>
  <c r="BD64" i="2"/>
  <c r="BO65" i="2"/>
  <c r="BG65" i="2"/>
  <c r="AY65" i="2"/>
  <c r="AQ65" i="2"/>
  <c r="AI65" i="2"/>
  <c r="BN65" i="2"/>
  <c r="BF65" i="2"/>
  <c r="AX65" i="2"/>
  <c r="AP65" i="2"/>
  <c r="AH65" i="2"/>
  <c r="BM65" i="2"/>
  <c r="BE65" i="2"/>
  <c r="AW65" i="2"/>
  <c r="AO65" i="2"/>
  <c r="AG65" i="2"/>
  <c r="BL65" i="2"/>
  <c r="BD65" i="2"/>
  <c r="AV65" i="2"/>
  <c r="AN65" i="2"/>
  <c r="AF65" i="2"/>
  <c r="AL65" i="2"/>
  <c r="BB65" i="2"/>
  <c r="BR65" i="2"/>
  <c r="BL67" i="2"/>
  <c r="BD67" i="2"/>
  <c r="AV67" i="2"/>
  <c r="AN67" i="2"/>
  <c r="AF67" i="2"/>
  <c r="BN67" i="2"/>
  <c r="BE67" i="2"/>
  <c r="AU67" i="2"/>
  <c r="AL67" i="2"/>
  <c r="AC67" i="2"/>
  <c r="BM67" i="2"/>
  <c r="BC67" i="2"/>
  <c r="AT67" i="2"/>
  <c r="AK67" i="2"/>
  <c r="AB67" i="2"/>
  <c r="BK67" i="2"/>
  <c r="BB67" i="2"/>
  <c r="AS67" i="2"/>
  <c r="AJ67" i="2"/>
  <c r="BS67" i="2"/>
  <c r="BJ67" i="2"/>
  <c r="BA67" i="2"/>
  <c r="AR67" i="2"/>
  <c r="AI67" i="2"/>
  <c r="AM67" i="2"/>
  <c r="BF67" i="2"/>
  <c r="AF74" i="2"/>
  <c r="BI74" i="2"/>
  <c r="AH77" i="2"/>
  <c r="BQ97" i="2"/>
  <c r="BI97" i="2"/>
  <c r="BA97" i="2"/>
  <c r="AS97" i="2"/>
  <c r="AK97" i="2"/>
  <c r="AC97" i="2"/>
  <c r="BP97" i="2"/>
  <c r="BH97" i="2"/>
  <c r="AZ97" i="2"/>
  <c r="AR97" i="2"/>
  <c r="AJ97" i="2"/>
  <c r="AB97" i="2"/>
  <c r="BO97" i="2"/>
  <c r="BG97" i="2"/>
  <c r="AY97" i="2"/>
  <c r="AQ97" i="2"/>
  <c r="AI97" i="2"/>
  <c r="BN97" i="2"/>
  <c r="BF97" i="2"/>
  <c r="AX97" i="2"/>
  <c r="AP97" i="2"/>
  <c r="AH97" i="2"/>
  <c r="BL97" i="2"/>
  <c r="AV97" i="2"/>
  <c r="AF97" i="2"/>
  <c r="BK97" i="2"/>
  <c r="AU97" i="2"/>
  <c r="AE97" i="2"/>
  <c r="BJ97" i="2"/>
  <c r="AT97" i="2"/>
  <c r="AD97" i="2"/>
  <c r="BE97" i="2"/>
  <c r="AO97" i="2"/>
  <c r="AW97" i="2"/>
  <c r="AN97" i="2"/>
  <c r="BS97" i="2"/>
  <c r="AM97" i="2"/>
  <c r="BR97" i="2"/>
  <c r="AL97" i="2"/>
  <c r="BA110" i="2"/>
  <c r="AD149" i="2"/>
  <c r="AD29" i="2"/>
  <c r="AL29" i="2"/>
  <c r="AT29" i="2"/>
  <c r="BB29" i="2"/>
  <c r="BJ29" i="2"/>
  <c r="BR29" i="2"/>
  <c r="AD54" i="2"/>
  <c r="AL54" i="2"/>
  <c r="AT54" i="2"/>
  <c r="BB54" i="2"/>
  <c r="BJ54" i="2"/>
  <c r="BR54" i="2"/>
  <c r="AD55" i="2"/>
  <c r="AL55" i="2"/>
  <c r="AT55" i="2"/>
  <c r="BB55" i="2"/>
  <c r="BJ55" i="2"/>
  <c r="BR55" i="2"/>
  <c r="BN66" i="2"/>
  <c r="BF66" i="2"/>
  <c r="AX66" i="2"/>
  <c r="AP66" i="2"/>
  <c r="AH66" i="2"/>
  <c r="AD66" i="2"/>
  <c r="AM66" i="2"/>
  <c r="AV66" i="2"/>
  <c r="BE66" i="2"/>
  <c r="BO66" i="2"/>
  <c r="BM71" i="2"/>
  <c r="BN71" i="2"/>
  <c r="BE71" i="2"/>
  <c r="AW71" i="2"/>
  <c r="AO71" i="2"/>
  <c r="AG71" i="2"/>
  <c r="BL71" i="2"/>
  <c r="BD71" i="2"/>
  <c r="AV71" i="2"/>
  <c r="AN71" i="2"/>
  <c r="AF71" i="2"/>
  <c r="AH71" i="2"/>
  <c r="AR71" i="2"/>
  <c r="BB71" i="2"/>
  <c r="BO71" i="2"/>
  <c r="BN129" i="2"/>
  <c r="BF129" i="2"/>
  <c r="AX129" i="2"/>
  <c r="AP129" i="2"/>
  <c r="AH129" i="2"/>
  <c r="BL129" i="2"/>
  <c r="BC129" i="2"/>
  <c r="AT129" i="2"/>
  <c r="AK129" i="2"/>
  <c r="AB129" i="2"/>
  <c r="BK129" i="2"/>
  <c r="BB129" i="2"/>
  <c r="AS129" i="2"/>
  <c r="AJ129" i="2"/>
  <c r="BS129" i="2"/>
  <c r="BJ129" i="2"/>
  <c r="BA129" i="2"/>
  <c r="AR129" i="2"/>
  <c r="AI129" i="2"/>
  <c r="BM129" i="2"/>
  <c r="AW129" i="2"/>
  <c r="AG129" i="2"/>
  <c r="BI129" i="2"/>
  <c r="AV129" i="2"/>
  <c r="AF129" i="2"/>
  <c r="BH129" i="2"/>
  <c r="AU129" i="2"/>
  <c r="AE129" i="2"/>
  <c r="BG129" i="2"/>
  <c r="AQ129" i="2"/>
  <c r="AD129" i="2"/>
  <c r="BO129" i="2"/>
  <c r="AL129" i="2"/>
  <c r="BE129" i="2"/>
  <c r="AC129" i="2"/>
  <c r="BD129" i="2"/>
  <c r="AZ129" i="2"/>
  <c r="AD20" i="2"/>
  <c r="AL20" i="2"/>
  <c r="AT20" i="2"/>
  <c r="BB20" i="2"/>
  <c r="BJ20" i="2"/>
  <c r="BR20" i="2"/>
  <c r="AE29" i="2"/>
  <c r="AM29" i="2"/>
  <c r="AU29" i="2"/>
  <c r="BC29" i="2"/>
  <c r="BK29" i="2"/>
  <c r="BS29" i="2"/>
  <c r="AD48" i="2"/>
  <c r="AL48" i="2"/>
  <c r="AT48" i="2"/>
  <c r="BB48" i="2"/>
  <c r="BJ48" i="2"/>
  <c r="BR48" i="2"/>
  <c r="AD50" i="2"/>
  <c r="AL50" i="2"/>
  <c r="AT50" i="2"/>
  <c r="BB50" i="2"/>
  <c r="BJ50" i="2"/>
  <c r="BR50" i="2"/>
  <c r="AD52" i="2"/>
  <c r="AL52" i="2"/>
  <c r="AT52" i="2"/>
  <c r="BB52" i="2"/>
  <c r="BJ52" i="2"/>
  <c r="BR52" i="2"/>
  <c r="AE54" i="2"/>
  <c r="AM54" i="2"/>
  <c r="AU54" i="2"/>
  <c r="BC54" i="2"/>
  <c r="BK54" i="2"/>
  <c r="BS54" i="2"/>
  <c r="AE55" i="2"/>
  <c r="AM55" i="2"/>
  <c r="AU55" i="2"/>
  <c r="BC55" i="2"/>
  <c r="BK55" i="2"/>
  <c r="BS55" i="2"/>
  <c r="AE66" i="2"/>
  <c r="AN66" i="2"/>
  <c r="AW66" i="2"/>
  <c r="BG66" i="2"/>
  <c r="BP66" i="2"/>
  <c r="AI71" i="2"/>
  <c r="AS71" i="2"/>
  <c r="BC71" i="2"/>
  <c r="BP71" i="2"/>
  <c r="BP109" i="2"/>
  <c r="BH109" i="2"/>
  <c r="AZ109" i="2"/>
  <c r="AR109" i="2"/>
  <c r="AJ109" i="2"/>
  <c r="AB109" i="2"/>
  <c r="BO109" i="2"/>
  <c r="BG109" i="2"/>
  <c r="AY109" i="2"/>
  <c r="AQ109" i="2"/>
  <c r="AI109" i="2"/>
  <c r="BN109" i="2"/>
  <c r="BF109" i="2"/>
  <c r="AX109" i="2"/>
  <c r="AP109" i="2"/>
  <c r="AH109" i="2"/>
  <c r="BM109" i="2"/>
  <c r="BE109" i="2"/>
  <c r="AW109" i="2"/>
  <c r="AO109" i="2"/>
  <c r="AG109" i="2"/>
  <c r="BL109" i="2"/>
  <c r="AV109" i="2"/>
  <c r="AF109" i="2"/>
  <c r="BK109" i="2"/>
  <c r="AU109" i="2"/>
  <c r="AE109" i="2"/>
  <c r="BJ109" i="2"/>
  <c r="AT109" i="2"/>
  <c r="AD109" i="2"/>
  <c r="BI109" i="2"/>
  <c r="AS109" i="2"/>
  <c r="AC109" i="2"/>
  <c r="BB109" i="2"/>
  <c r="AM129" i="2"/>
  <c r="AD14" i="2"/>
  <c r="AL14" i="2"/>
  <c r="AT14" i="2"/>
  <c r="BB14" i="2"/>
  <c r="BJ14" i="2"/>
  <c r="BR14" i="2"/>
  <c r="AD16" i="2"/>
  <c r="AL16" i="2"/>
  <c r="AT16" i="2"/>
  <c r="BB16" i="2"/>
  <c r="BJ16" i="2"/>
  <c r="BR16" i="2"/>
  <c r="AD18" i="2"/>
  <c r="AL18" i="2"/>
  <c r="AT18" i="2"/>
  <c r="BB18" i="2"/>
  <c r="BJ18" i="2"/>
  <c r="BR18" i="2"/>
  <c r="AE20" i="2"/>
  <c r="AM20" i="2"/>
  <c r="AU20" i="2"/>
  <c r="BC20" i="2"/>
  <c r="BK20" i="2"/>
  <c r="BS20" i="2"/>
  <c r="AF29" i="2"/>
  <c r="AN29" i="2"/>
  <c r="AV29" i="2"/>
  <c r="BD29" i="2"/>
  <c r="BL29" i="2"/>
  <c r="AC32" i="2"/>
  <c r="AK32" i="2"/>
  <c r="AS32" i="2"/>
  <c r="BA32" i="2"/>
  <c r="BI32" i="2"/>
  <c r="BQ32" i="2"/>
  <c r="AC34" i="2"/>
  <c r="AK34" i="2"/>
  <c r="AS34" i="2"/>
  <c r="BA34" i="2"/>
  <c r="BI34" i="2"/>
  <c r="BQ34" i="2"/>
  <c r="AS36" i="2"/>
  <c r="BA36" i="2"/>
  <c r="BI36" i="2"/>
  <c r="BQ36" i="2"/>
  <c r="AD40" i="2"/>
  <c r="AL40" i="2"/>
  <c r="AT40" i="2"/>
  <c r="BB40" i="2"/>
  <c r="BJ40" i="2"/>
  <c r="BR40" i="2"/>
  <c r="AE48" i="2"/>
  <c r="AM48" i="2"/>
  <c r="AU48" i="2"/>
  <c r="BC48" i="2"/>
  <c r="BK48" i="2"/>
  <c r="BS48" i="2"/>
  <c r="AE50" i="2"/>
  <c r="AM50" i="2"/>
  <c r="AU50" i="2"/>
  <c r="BC50" i="2"/>
  <c r="BK50" i="2"/>
  <c r="BS50" i="2"/>
  <c r="AE52" i="2"/>
  <c r="AM52" i="2"/>
  <c r="AU52" i="2"/>
  <c r="BC52" i="2"/>
  <c r="BK52" i="2"/>
  <c r="BS52" i="2"/>
  <c r="AF54" i="2"/>
  <c r="AN54" i="2"/>
  <c r="AV54" i="2"/>
  <c r="BD54" i="2"/>
  <c r="BL54" i="2"/>
  <c r="AF55" i="2"/>
  <c r="AN55" i="2"/>
  <c r="AV55" i="2"/>
  <c r="BD55" i="2"/>
  <c r="BL55" i="2"/>
  <c r="BA61" i="2"/>
  <c r="BI61" i="2"/>
  <c r="BQ61" i="2"/>
  <c r="AD63" i="2"/>
  <c r="AL63" i="2"/>
  <c r="AT63" i="2"/>
  <c r="BB63" i="2"/>
  <c r="BJ63" i="2"/>
  <c r="BR63" i="2"/>
  <c r="AF66" i="2"/>
  <c r="AO66" i="2"/>
  <c r="AY66" i="2"/>
  <c r="BH66" i="2"/>
  <c r="BQ66" i="2"/>
  <c r="BO70" i="2"/>
  <c r="BG70" i="2"/>
  <c r="AY70" i="2"/>
  <c r="AQ70" i="2"/>
  <c r="AI70" i="2"/>
  <c r="BN70" i="2"/>
  <c r="BF70" i="2"/>
  <c r="AX70" i="2"/>
  <c r="AP70" i="2"/>
  <c r="AH70" i="2"/>
  <c r="AF70" i="2"/>
  <c r="AR70" i="2"/>
  <c r="BB70" i="2"/>
  <c r="BL70" i="2"/>
  <c r="AJ71" i="2"/>
  <c r="AT71" i="2"/>
  <c r="BF71" i="2"/>
  <c r="BQ71" i="2"/>
  <c r="BO98" i="2"/>
  <c r="BG98" i="2"/>
  <c r="AY98" i="2"/>
  <c r="AQ98" i="2"/>
  <c r="AI98" i="2"/>
  <c r="BN98" i="2"/>
  <c r="BF98" i="2"/>
  <c r="AX98" i="2"/>
  <c r="AP98" i="2"/>
  <c r="AH98" i="2"/>
  <c r="BM98" i="2"/>
  <c r="BE98" i="2"/>
  <c r="AW98" i="2"/>
  <c r="AO98" i="2"/>
  <c r="AG98" i="2"/>
  <c r="BL98" i="2"/>
  <c r="BD98" i="2"/>
  <c r="AV98" i="2"/>
  <c r="AN98" i="2"/>
  <c r="AF98" i="2"/>
  <c r="BJ98" i="2"/>
  <c r="AT98" i="2"/>
  <c r="AD98" i="2"/>
  <c r="BI98" i="2"/>
  <c r="AS98" i="2"/>
  <c r="AC98" i="2"/>
  <c r="BH98" i="2"/>
  <c r="AR98" i="2"/>
  <c r="AB98" i="2"/>
  <c r="BS98" i="2"/>
  <c r="BC98" i="2"/>
  <c r="AM98" i="2"/>
  <c r="BB98" i="2"/>
  <c r="BC109" i="2"/>
  <c r="AN129" i="2"/>
  <c r="AE14" i="2"/>
  <c r="AM14" i="2"/>
  <c r="AU14" i="2"/>
  <c r="BC14" i="2"/>
  <c r="BK14" i="2"/>
  <c r="AE16" i="2"/>
  <c r="AM16" i="2"/>
  <c r="AU16" i="2"/>
  <c r="BC16" i="2"/>
  <c r="BK16" i="2"/>
  <c r="AE18" i="2"/>
  <c r="AM18" i="2"/>
  <c r="AU18" i="2"/>
  <c r="BC18" i="2"/>
  <c r="BK18" i="2"/>
  <c r="AF20" i="2"/>
  <c r="AN20" i="2"/>
  <c r="AV20" i="2"/>
  <c r="BD20" i="2"/>
  <c r="AG29" i="2"/>
  <c r="AO29" i="2"/>
  <c r="AW29" i="2"/>
  <c r="BE29" i="2"/>
  <c r="AD32" i="2"/>
  <c r="AL32" i="2"/>
  <c r="AT32" i="2"/>
  <c r="BB32" i="2"/>
  <c r="BJ32" i="2"/>
  <c r="AD34" i="2"/>
  <c r="AL34" i="2"/>
  <c r="AT34" i="2"/>
  <c r="BB34" i="2"/>
  <c r="BJ34" i="2"/>
  <c r="AD36" i="2"/>
  <c r="AL36" i="2"/>
  <c r="AT36" i="2"/>
  <c r="BB36" i="2"/>
  <c r="BJ36" i="2"/>
  <c r="AD38" i="2"/>
  <c r="AL38" i="2"/>
  <c r="AT38" i="2"/>
  <c r="BB38" i="2"/>
  <c r="BJ38" i="2"/>
  <c r="AE40" i="2"/>
  <c r="AM40" i="2"/>
  <c r="AU40" i="2"/>
  <c r="BC40" i="2"/>
  <c r="BK40" i="2"/>
  <c r="A103" i="2"/>
  <c r="T103" i="2" s="1"/>
  <c r="AF48" i="2"/>
  <c r="AN48" i="2"/>
  <c r="AV48" i="2"/>
  <c r="BD48" i="2"/>
  <c r="AF50" i="2"/>
  <c r="AN50" i="2"/>
  <c r="AV50" i="2"/>
  <c r="BD50" i="2"/>
  <c r="AF52" i="2"/>
  <c r="AN52" i="2"/>
  <c r="AV52" i="2"/>
  <c r="BD52" i="2"/>
  <c r="AG54" i="2"/>
  <c r="AO54" i="2"/>
  <c r="AW54" i="2"/>
  <c r="BE54" i="2"/>
  <c r="AG55" i="2"/>
  <c r="AO55" i="2"/>
  <c r="AW55" i="2"/>
  <c r="BE55" i="2"/>
  <c r="AD59" i="2"/>
  <c r="AL59" i="2"/>
  <c r="AT59" i="2"/>
  <c r="BB59" i="2"/>
  <c r="BJ59" i="2"/>
  <c r="AD61" i="2"/>
  <c r="AL61" i="2"/>
  <c r="AT61" i="2"/>
  <c r="BB61" i="2"/>
  <c r="BJ61" i="2"/>
  <c r="AE63" i="2"/>
  <c r="AM63" i="2"/>
  <c r="AU63" i="2"/>
  <c r="BC63" i="2"/>
  <c r="BK63" i="2"/>
  <c r="AG66" i="2"/>
  <c r="AQ66" i="2"/>
  <c r="AZ66" i="2"/>
  <c r="BI66" i="2"/>
  <c r="BR66" i="2"/>
  <c r="AG70" i="2"/>
  <c r="AS70" i="2"/>
  <c r="BC70" i="2"/>
  <c r="BM70" i="2"/>
  <c r="AK71" i="2"/>
  <c r="AU71" i="2"/>
  <c r="BG71" i="2"/>
  <c r="BR71" i="2"/>
  <c r="BQ89" i="2"/>
  <c r="BI89" i="2"/>
  <c r="BA89" i="2"/>
  <c r="AS89" i="2"/>
  <c r="AK89" i="2"/>
  <c r="AC89" i="2"/>
  <c r="BP89" i="2"/>
  <c r="BH89" i="2"/>
  <c r="AZ89" i="2"/>
  <c r="AR89" i="2"/>
  <c r="AJ89" i="2"/>
  <c r="AB89" i="2"/>
  <c r="BO89" i="2"/>
  <c r="BG89" i="2"/>
  <c r="AY89" i="2"/>
  <c r="AQ89" i="2"/>
  <c r="AI89" i="2"/>
  <c r="BS89" i="2"/>
  <c r="BE89" i="2"/>
  <c r="AT89" i="2"/>
  <c r="AF89" i="2"/>
  <c r="BR89" i="2"/>
  <c r="BD89" i="2"/>
  <c r="AP89" i="2"/>
  <c r="AE89" i="2"/>
  <c r="BN89" i="2"/>
  <c r="BC89" i="2"/>
  <c r="AO89" i="2"/>
  <c r="AD89" i="2"/>
  <c r="BM89" i="2"/>
  <c r="BB89" i="2"/>
  <c r="AN89" i="2"/>
  <c r="AU89" i="2"/>
  <c r="BO90" i="2"/>
  <c r="BG90" i="2"/>
  <c r="AY90" i="2"/>
  <c r="AQ90" i="2"/>
  <c r="AI90" i="2"/>
  <c r="BN90" i="2"/>
  <c r="BF90" i="2"/>
  <c r="AX90" i="2"/>
  <c r="AP90" i="2"/>
  <c r="AH90" i="2"/>
  <c r="BM90" i="2"/>
  <c r="BE90" i="2"/>
  <c r="AW90" i="2"/>
  <c r="AO90" i="2"/>
  <c r="AG90" i="2"/>
  <c r="BS90" i="2"/>
  <c r="BH90" i="2"/>
  <c r="AT90" i="2"/>
  <c r="AF90" i="2"/>
  <c r="BR90" i="2"/>
  <c r="BD90" i="2"/>
  <c r="AS90" i="2"/>
  <c r="AE90" i="2"/>
  <c r="BQ90" i="2"/>
  <c r="BC90" i="2"/>
  <c r="AR90" i="2"/>
  <c r="AD90" i="2"/>
  <c r="BP90" i="2"/>
  <c r="BB90" i="2"/>
  <c r="AN90" i="2"/>
  <c r="AC90" i="2"/>
  <c r="AU90" i="2"/>
  <c r="BM91" i="2"/>
  <c r="BE91" i="2"/>
  <c r="AW91" i="2"/>
  <c r="AO91" i="2"/>
  <c r="AG91" i="2"/>
  <c r="BL91" i="2"/>
  <c r="BD91" i="2"/>
  <c r="AV91" i="2"/>
  <c r="AN91" i="2"/>
  <c r="AF91" i="2"/>
  <c r="BS91" i="2"/>
  <c r="BK91" i="2"/>
  <c r="BC91" i="2"/>
  <c r="AU91" i="2"/>
  <c r="AM91" i="2"/>
  <c r="AE91" i="2"/>
  <c r="BH91" i="2"/>
  <c r="AT91" i="2"/>
  <c r="AI91" i="2"/>
  <c r="BR91" i="2"/>
  <c r="BG91" i="2"/>
  <c r="AS91" i="2"/>
  <c r="AH91" i="2"/>
  <c r="BQ91" i="2"/>
  <c r="BF91" i="2"/>
  <c r="AR91" i="2"/>
  <c r="AD91" i="2"/>
  <c r="BP91" i="2"/>
  <c r="BB91" i="2"/>
  <c r="AQ91" i="2"/>
  <c r="AC91" i="2"/>
  <c r="AX91" i="2"/>
  <c r="AE98" i="2"/>
  <c r="BK98" i="2"/>
  <c r="BD109" i="2"/>
  <c r="AO129" i="2"/>
  <c r="AD68" i="2"/>
  <c r="AL68" i="2"/>
  <c r="AT68" i="2"/>
  <c r="BB68" i="2"/>
  <c r="BJ68" i="2"/>
  <c r="AE78" i="2"/>
  <c r="AS78" i="2"/>
  <c r="BD78" i="2"/>
  <c r="BR78" i="2"/>
  <c r="AH79" i="2"/>
  <c r="AS79" i="2"/>
  <c r="BG79" i="2"/>
  <c r="BR79" i="2"/>
  <c r="BQ81" i="2"/>
  <c r="BI81" i="2"/>
  <c r="BA81" i="2"/>
  <c r="AS81" i="2"/>
  <c r="AK81" i="2"/>
  <c r="AC81" i="2"/>
  <c r="BP81" i="2"/>
  <c r="BH81" i="2"/>
  <c r="AZ81" i="2"/>
  <c r="AR81" i="2"/>
  <c r="AJ81" i="2"/>
  <c r="AB81" i="2"/>
  <c r="BO81" i="2"/>
  <c r="BG81" i="2"/>
  <c r="AY81" i="2"/>
  <c r="AQ81" i="2"/>
  <c r="AI81" i="2"/>
  <c r="AG81" i="2"/>
  <c r="AU81" i="2"/>
  <c r="BF81" i="2"/>
  <c r="BO82" i="2"/>
  <c r="BG82" i="2"/>
  <c r="AY82" i="2"/>
  <c r="AQ82" i="2"/>
  <c r="AI82" i="2"/>
  <c r="BN82" i="2"/>
  <c r="BF82" i="2"/>
  <c r="AX82" i="2"/>
  <c r="AP82" i="2"/>
  <c r="AH82" i="2"/>
  <c r="BM82" i="2"/>
  <c r="BE82" i="2"/>
  <c r="AW82" i="2"/>
  <c r="AO82" i="2"/>
  <c r="AG82" i="2"/>
  <c r="AJ82" i="2"/>
  <c r="AU82" i="2"/>
  <c r="BI82" i="2"/>
  <c r="BM83" i="2"/>
  <c r="BE83" i="2"/>
  <c r="AW83" i="2"/>
  <c r="AO83" i="2"/>
  <c r="AG83" i="2"/>
  <c r="BL83" i="2"/>
  <c r="BD83" i="2"/>
  <c r="AV83" i="2"/>
  <c r="AN83" i="2"/>
  <c r="AF83" i="2"/>
  <c r="BS83" i="2"/>
  <c r="BK83" i="2"/>
  <c r="BC83" i="2"/>
  <c r="AU83" i="2"/>
  <c r="AM83" i="2"/>
  <c r="AE83" i="2"/>
  <c r="AJ83" i="2"/>
  <c r="AX83" i="2"/>
  <c r="BI83" i="2"/>
  <c r="AE93" i="2"/>
  <c r="AP93" i="2"/>
  <c r="BD93" i="2"/>
  <c r="BR93" i="2"/>
  <c r="AE94" i="2"/>
  <c r="AU94" i="2"/>
  <c r="BK94" i="2"/>
  <c r="AG101" i="2"/>
  <c r="AW101" i="2"/>
  <c r="AE102" i="2"/>
  <c r="AU102" i="2"/>
  <c r="BK102" i="2"/>
  <c r="AE107" i="2"/>
  <c r="AU107" i="2"/>
  <c r="BK107" i="2"/>
  <c r="AG115" i="2"/>
  <c r="AW115" i="2"/>
  <c r="BL117" i="2"/>
  <c r="BD117" i="2"/>
  <c r="AV117" i="2"/>
  <c r="BK117" i="2"/>
  <c r="BB117" i="2"/>
  <c r="AS117" i="2"/>
  <c r="AK117" i="2"/>
  <c r="AC117" i="2"/>
  <c r="BS117" i="2"/>
  <c r="BJ117" i="2"/>
  <c r="BA117" i="2"/>
  <c r="AR117" i="2"/>
  <c r="AJ117" i="2"/>
  <c r="AB117" i="2"/>
  <c r="BR117" i="2"/>
  <c r="BI117" i="2"/>
  <c r="AZ117" i="2"/>
  <c r="AQ117" i="2"/>
  <c r="AI117" i="2"/>
  <c r="BQ117" i="2"/>
  <c r="BH117" i="2"/>
  <c r="AY117" i="2"/>
  <c r="AP117" i="2"/>
  <c r="AH117" i="2"/>
  <c r="AL117" i="2"/>
  <c r="BC117" i="2"/>
  <c r="AG118" i="2"/>
  <c r="AY118" i="2"/>
  <c r="BR118" i="2"/>
  <c r="AN123" i="2"/>
  <c r="BJ123" i="2"/>
  <c r="AF78" i="2"/>
  <c r="AT78" i="2"/>
  <c r="BH78" i="2"/>
  <c r="AI79" i="2"/>
  <c r="AT79" i="2"/>
  <c r="AF93" i="2"/>
  <c r="AT93" i="2"/>
  <c r="BE93" i="2"/>
  <c r="AJ94" i="2"/>
  <c r="AZ94" i="2"/>
  <c r="BQ101" i="2"/>
  <c r="BI101" i="2"/>
  <c r="BA101" i="2"/>
  <c r="AS101" i="2"/>
  <c r="AK101" i="2"/>
  <c r="AC101" i="2"/>
  <c r="BP101" i="2"/>
  <c r="BH101" i="2"/>
  <c r="AZ101" i="2"/>
  <c r="AR101" i="2"/>
  <c r="AJ101" i="2"/>
  <c r="AB101" i="2"/>
  <c r="BO101" i="2"/>
  <c r="BG101" i="2"/>
  <c r="AY101" i="2"/>
  <c r="AQ101" i="2"/>
  <c r="AI101" i="2"/>
  <c r="BN101" i="2"/>
  <c r="BF101" i="2"/>
  <c r="AX101" i="2"/>
  <c r="AP101" i="2"/>
  <c r="AH101" i="2"/>
  <c r="AL101" i="2"/>
  <c r="BB101" i="2"/>
  <c r="BR101" i="2"/>
  <c r="AJ102" i="2"/>
  <c r="AZ102" i="2"/>
  <c r="BP102" i="2"/>
  <c r="AF107" i="2"/>
  <c r="AV107" i="2"/>
  <c r="BL107" i="2"/>
  <c r="BQ115" i="2"/>
  <c r="BI115" i="2"/>
  <c r="BA115" i="2"/>
  <c r="AS115" i="2"/>
  <c r="AK115" i="2"/>
  <c r="AC115" i="2"/>
  <c r="BP115" i="2"/>
  <c r="BH115" i="2"/>
  <c r="AZ115" i="2"/>
  <c r="AR115" i="2"/>
  <c r="AJ115" i="2"/>
  <c r="AB115" i="2"/>
  <c r="BO115" i="2"/>
  <c r="BG115" i="2"/>
  <c r="AY115" i="2"/>
  <c r="AQ115" i="2"/>
  <c r="AI115" i="2"/>
  <c r="BN115" i="2"/>
  <c r="BF115" i="2"/>
  <c r="AX115" i="2"/>
  <c r="AP115" i="2"/>
  <c r="AH115" i="2"/>
  <c r="AL115" i="2"/>
  <c r="BB115" i="2"/>
  <c r="BR115" i="2"/>
  <c r="AM118" i="2"/>
  <c r="AO123" i="2"/>
  <c r="AT127" i="2"/>
  <c r="BN137" i="2"/>
  <c r="BF137" i="2"/>
  <c r="AX137" i="2"/>
  <c r="AP137" i="2"/>
  <c r="AH137" i="2"/>
  <c r="BL137" i="2"/>
  <c r="BC137" i="2"/>
  <c r="AT137" i="2"/>
  <c r="AK137" i="2"/>
  <c r="AB137" i="2"/>
  <c r="BK137" i="2"/>
  <c r="BB137" i="2"/>
  <c r="AS137" i="2"/>
  <c r="AJ137" i="2"/>
  <c r="BS137" i="2"/>
  <c r="BJ137" i="2"/>
  <c r="BA137" i="2"/>
  <c r="AR137" i="2"/>
  <c r="AI137" i="2"/>
  <c r="BH137" i="2"/>
  <c r="AU137" i="2"/>
  <c r="AE137" i="2"/>
  <c r="BG137" i="2"/>
  <c r="AQ137" i="2"/>
  <c r="AD137" i="2"/>
  <c r="BR137" i="2"/>
  <c r="BE137" i="2"/>
  <c r="AO137" i="2"/>
  <c r="AC137" i="2"/>
  <c r="BQ137" i="2"/>
  <c r="BD137" i="2"/>
  <c r="AN137" i="2"/>
  <c r="AY137" i="2"/>
  <c r="BO78" i="2"/>
  <c r="BG78" i="2"/>
  <c r="AY78" i="2"/>
  <c r="AQ78" i="2"/>
  <c r="AI78" i="2"/>
  <c r="BN78" i="2"/>
  <c r="BF78" i="2"/>
  <c r="AX78" i="2"/>
  <c r="AP78" i="2"/>
  <c r="AH78" i="2"/>
  <c r="BM78" i="2"/>
  <c r="BE78" i="2"/>
  <c r="AW78" i="2"/>
  <c r="AO78" i="2"/>
  <c r="AG78" i="2"/>
  <c r="AJ78" i="2"/>
  <c r="AU78" i="2"/>
  <c r="BI78" i="2"/>
  <c r="BM79" i="2"/>
  <c r="BE79" i="2"/>
  <c r="AW79" i="2"/>
  <c r="AO79" i="2"/>
  <c r="AG79" i="2"/>
  <c r="BL79" i="2"/>
  <c r="BD79" i="2"/>
  <c r="AV79" i="2"/>
  <c r="AN79" i="2"/>
  <c r="AF79" i="2"/>
  <c r="BS79" i="2"/>
  <c r="BK79" i="2"/>
  <c r="BC79" i="2"/>
  <c r="AU79" i="2"/>
  <c r="AM79" i="2"/>
  <c r="AE79" i="2"/>
  <c r="AJ79" i="2"/>
  <c r="AX79" i="2"/>
  <c r="BI79" i="2"/>
  <c r="BQ93" i="2"/>
  <c r="BI93" i="2"/>
  <c r="BA93" i="2"/>
  <c r="AS93" i="2"/>
  <c r="AK93" i="2"/>
  <c r="AC93" i="2"/>
  <c r="BP93" i="2"/>
  <c r="BH93" i="2"/>
  <c r="AZ93" i="2"/>
  <c r="AR93" i="2"/>
  <c r="AJ93" i="2"/>
  <c r="AB93" i="2"/>
  <c r="BO93" i="2"/>
  <c r="BG93" i="2"/>
  <c r="AY93" i="2"/>
  <c r="AQ93" i="2"/>
  <c r="AI93" i="2"/>
  <c r="AG93" i="2"/>
  <c r="AU93" i="2"/>
  <c r="BF93" i="2"/>
  <c r="BO94" i="2"/>
  <c r="BG94" i="2"/>
  <c r="AY94" i="2"/>
  <c r="AQ94" i="2"/>
  <c r="AI94" i="2"/>
  <c r="BN94" i="2"/>
  <c r="BF94" i="2"/>
  <c r="AX94" i="2"/>
  <c r="AP94" i="2"/>
  <c r="AH94" i="2"/>
  <c r="BM94" i="2"/>
  <c r="BE94" i="2"/>
  <c r="AW94" i="2"/>
  <c r="AO94" i="2"/>
  <c r="AG94" i="2"/>
  <c r="BL94" i="2"/>
  <c r="BD94" i="2"/>
  <c r="AV94" i="2"/>
  <c r="AN94" i="2"/>
  <c r="AF94" i="2"/>
  <c r="AK94" i="2"/>
  <c r="BA94" i="2"/>
  <c r="BQ94" i="2"/>
  <c r="AK102" i="2"/>
  <c r="BA102" i="2"/>
  <c r="AK107" i="2"/>
  <c r="BA107" i="2"/>
  <c r="AM115" i="2"/>
  <c r="BC115" i="2"/>
  <c r="BS115" i="2"/>
  <c r="BP118" i="2"/>
  <c r="BH118" i="2"/>
  <c r="AZ118" i="2"/>
  <c r="AR118" i="2"/>
  <c r="AJ118" i="2"/>
  <c r="AB118" i="2"/>
  <c r="BM118" i="2"/>
  <c r="BD118" i="2"/>
  <c r="AU118" i="2"/>
  <c r="AL118" i="2"/>
  <c r="AC118" i="2"/>
  <c r="BL118" i="2"/>
  <c r="BC118" i="2"/>
  <c r="AT118" i="2"/>
  <c r="AK118" i="2"/>
  <c r="BK118" i="2"/>
  <c r="BB118" i="2"/>
  <c r="AS118" i="2"/>
  <c r="AI118" i="2"/>
  <c r="BS118" i="2"/>
  <c r="BJ118" i="2"/>
  <c r="BA118" i="2"/>
  <c r="AQ118" i="2"/>
  <c r="AH118" i="2"/>
  <c r="AN118" i="2"/>
  <c r="BF118" i="2"/>
  <c r="BP123" i="2"/>
  <c r="BH123" i="2"/>
  <c r="AZ123" i="2"/>
  <c r="AR123" i="2"/>
  <c r="AJ123" i="2"/>
  <c r="AB123" i="2"/>
  <c r="BO123" i="2"/>
  <c r="BG123" i="2"/>
  <c r="AY123" i="2"/>
  <c r="AQ123" i="2"/>
  <c r="AI123" i="2"/>
  <c r="BS123" i="2"/>
  <c r="BI123" i="2"/>
  <c r="AW123" i="2"/>
  <c r="AM123" i="2"/>
  <c r="AC123" i="2"/>
  <c r="BR123" i="2"/>
  <c r="BF123" i="2"/>
  <c r="AV123" i="2"/>
  <c r="AL123" i="2"/>
  <c r="BQ123" i="2"/>
  <c r="BE123" i="2"/>
  <c r="AU123" i="2"/>
  <c r="AK123" i="2"/>
  <c r="BN123" i="2"/>
  <c r="BD123" i="2"/>
  <c r="AT123" i="2"/>
  <c r="AH123" i="2"/>
  <c r="AP123" i="2"/>
  <c r="BL123" i="2"/>
  <c r="BP127" i="2"/>
  <c r="BH127" i="2"/>
  <c r="AZ127" i="2"/>
  <c r="AR127" i="2"/>
  <c r="AJ127" i="2"/>
  <c r="AB127" i="2"/>
  <c r="BO127" i="2"/>
  <c r="BG127" i="2"/>
  <c r="AY127" i="2"/>
  <c r="AQ127" i="2"/>
  <c r="AI127" i="2"/>
  <c r="BN127" i="2"/>
  <c r="BF127" i="2"/>
  <c r="AX127" i="2"/>
  <c r="AP127" i="2"/>
  <c r="AH127" i="2"/>
  <c r="BM127" i="2"/>
  <c r="BB127" i="2"/>
  <c r="AN127" i="2"/>
  <c r="AC127" i="2"/>
  <c r="BL127" i="2"/>
  <c r="BA127" i="2"/>
  <c r="AM127" i="2"/>
  <c r="BK127" i="2"/>
  <c r="AW127" i="2"/>
  <c r="AL127" i="2"/>
  <c r="BJ127" i="2"/>
  <c r="AV127" i="2"/>
  <c r="AK127" i="2"/>
  <c r="AU127" i="2"/>
  <c r="BP128" i="2"/>
  <c r="BH128" i="2"/>
  <c r="AZ128" i="2"/>
  <c r="BQ128" i="2"/>
  <c r="BG128" i="2"/>
  <c r="AX128" i="2"/>
  <c r="AP128" i="2"/>
  <c r="AH128" i="2"/>
  <c r="BO128" i="2"/>
  <c r="BF128" i="2"/>
  <c r="AW128" i="2"/>
  <c r="AO128" i="2"/>
  <c r="AG128" i="2"/>
  <c r="BN128" i="2"/>
  <c r="BE128" i="2"/>
  <c r="AV128" i="2"/>
  <c r="AN128" i="2"/>
  <c r="AF128" i="2"/>
  <c r="BS128" i="2"/>
  <c r="BC128" i="2"/>
  <c r="AQ128" i="2"/>
  <c r="AC128" i="2"/>
  <c r="BR128" i="2"/>
  <c r="BB128" i="2"/>
  <c r="AM128" i="2"/>
  <c r="AB128" i="2"/>
  <c r="BM128" i="2"/>
  <c r="BA128" i="2"/>
  <c r="AL128" i="2"/>
  <c r="BL128" i="2"/>
  <c r="AY128" i="2"/>
  <c r="AK128" i="2"/>
  <c r="AU128" i="2"/>
  <c r="BO102" i="2"/>
  <c r="BG102" i="2"/>
  <c r="AY102" i="2"/>
  <c r="AQ102" i="2"/>
  <c r="AI102" i="2"/>
  <c r="BN102" i="2"/>
  <c r="BF102" i="2"/>
  <c r="AX102" i="2"/>
  <c r="AP102" i="2"/>
  <c r="AH102" i="2"/>
  <c r="BM102" i="2"/>
  <c r="BE102" i="2"/>
  <c r="AW102" i="2"/>
  <c r="AO102" i="2"/>
  <c r="AG102" i="2"/>
  <c r="BL102" i="2"/>
  <c r="BD102" i="2"/>
  <c r="AV102" i="2"/>
  <c r="AN102" i="2"/>
  <c r="AF102" i="2"/>
  <c r="AL102" i="2"/>
  <c r="BB102" i="2"/>
  <c r="BR102" i="2"/>
  <c r="BP107" i="2"/>
  <c r="BH107" i="2"/>
  <c r="AZ107" i="2"/>
  <c r="AR107" i="2"/>
  <c r="AJ107" i="2"/>
  <c r="AB107" i="2"/>
  <c r="BO107" i="2"/>
  <c r="BG107" i="2"/>
  <c r="AY107" i="2"/>
  <c r="AQ107" i="2"/>
  <c r="AI107" i="2"/>
  <c r="BN107" i="2"/>
  <c r="BF107" i="2"/>
  <c r="AX107" i="2"/>
  <c r="AP107" i="2"/>
  <c r="AH107" i="2"/>
  <c r="BM107" i="2"/>
  <c r="BE107" i="2"/>
  <c r="AW107" i="2"/>
  <c r="AO107" i="2"/>
  <c r="AG107" i="2"/>
  <c r="AL107" i="2"/>
  <c r="BB107" i="2"/>
  <c r="BR107" i="2"/>
  <c r="AD95" i="2"/>
  <c r="AL95" i="2"/>
  <c r="AT95" i="2"/>
  <c r="BB95" i="2"/>
  <c r="BJ95" i="2"/>
  <c r="BR95" i="2"/>
  <c r="AD99" i="2"/>
  <c r="AL99" i="2"/>
  <c r="AT99" i="2"/>
  <c r="BB99" i="2"/>
  <c r="BJ99" i="2"/>
  <c r="BR99" i="2"/>
  <c r="AD113" i="2"/>
  <c r="AL113" i="2"/>
  <c r="AT113" i="2"/>
  <c r="BB113" i="2"/>
  <c r="BJ113" i="2"/>
  <c r="BR113" i="2"/>
  <c r="AD114" i="2"/>
  <c r="AL114" i="2"/>
  <c r="AT114" i="2"/>
  <c r="BB114" i="2"/>
  <c r="BJ114" i="2"/>
  <c r="BR114" i="2"/>
  <c r="AD116" i="2"/>
  <c r="AL116" i="2"/>
  <c r="AT116" i="2"/>
  <c r="BB116" i="2"/>
  <c r="BJ116" i="2"/>
  <c r="BR116" i="2"/>
  <c r="BO141" i="2"/>
  <c r="BG141" i="2"/>
  <c r="AY141" i="2"/>
  <c r="AQ141" i="2"/>
  <c r="AI141" i="2"/>
  <c r="BQ141" i="2"/>
  <c r="BH141" i="2"/>
  <c r="AX141" i="2"/>
  <c r="AO141" i="2"/>
  <c r="AF141" i="2"/>
  <c r="BP141" i="2"/>
  <c r="BF141" i="2"/>
  <c r="AW141" i="2"/>
  <c r="AN141" i="2"/>
  <c r="BK141" i="2"/>
  <c r="BB141" i="2"/>
  <c r="AS141" i="2"/>
  <c r="AJ141" i="2"/>
  <c r="BR141" i="2"/>
  <c r="BC141" i="2"/>
  <c r="AM141" i="2"/>
  <c r="AB141" i="2"/>
  <c r="BN141" i="2"/>
  <c r="BA141" i="2"/>
  <c r="AL141" i="2"/>
  <c r="BM141" i="2"/>
  <c r="AZ141" i="2"/>
  <c r="AK141" i="2"/>
  <c r="AT141" i="2"/>
  <c r="BS141" i="2"/>
  <c r="AC76" i="2"/>
  <c r="AK76" i="2"/>
  <c r="AS76" i="2"/>
  <c r="BA76" i="2"/>
  <c r="BI76" i="2"/>
  <c r="BQ76" i="2"/>
  <c r="AC80" i="2"/>
  <c r="AK80" i="2"/>
  <c r="AS80" i="2"/>
  <c r="BA80" i="2"/>
  <c r="BI80" i="2"/>
  <c r="BQ80" i="2"/>
  <c r="AC84" i="2"/>
  <c r="AK84" i="2"/>
  <c r="AS84" i="2"/>
  <c r="BA84" i="2"/>
  <c r="BI84" i="2"/>
  <c r="BQ84" i="2"/>
  <c r="AC88" i="2"/>
  <c r="AK88" i="2"/>
  <c r="AS88" i="2"/>
  <c r="BA88" i="2"/>
  <c r="BI88" i="2"/>
  <c r="BQ88" i="2"/>
  <c r="AC92" i="2"/>
  <c r="AK92" i="2"/>
  <c r="AS92" i="2"/>
  <c r="BA92" i="2"/>
  <c r="BI92" i="2"/>
  <c r="BQ92" i="2"/>
  <c r="AE95" i="2"/>
  <c r="AM95" i="2"/>
  <c r="AU95" i="2"/>
  <c r="BC95" i="2"/>
  <c r="BK95" i="2"/>
  <c r="BS95" i="2"/>
  <c r="AC96" i="2"/>
  <c r="AK96" i="2"/>
  <c r="AS96" i="2"/>
  <c r="BA96" i="2"/>
  <c r="BI96" i="2"/>
  <c r="BQ96" i="2"/>
  <c r="AE99" i="2"/>
  <c r="AM99" i="2"/>
  <c r="AU99" i="2"/>
  <c r="BC99" i="2"/>
  <c r="BK99" i="2"/>
  <c r="BS99" i="2"/>
  <c r="AC100" i="2"/>
  <c r="AK100" i="2"/>
  <c r="AS100" i="2"/>
  <c r="BA100" i="2"/>
  <c r="BI100" i="2"/>
  <c r="BQ100" i="2"/>
  <c r="AD108" i="2"/>
  <c r="AL108" i="2"/>
  <c r="AT108" i="2"/>
  <c r="BB108" i="2"/>
  <c r="BJ108" i="2"/>
  <c r="BR108" i="2"/>
  <c r="AD111" i="2"/>
  <c r="AL111" i="2"/>
  <c r="AT111" i="2"/>
  <c r="BB111" i="2"/>
  <c r="BJ111" i="2"/>
  <c r="BR111" i="2"/>
  <c r="AE113" i="2"/>
  <c r="AM113" i="2"/>
  <c r="AU113" i="2"/>
  <c r="BC113" i="2"/>
  <c r="BK113" i="2"/>
  <c r="BS113" i="2"/>
  <c r="AE114" i="2"/>
  <c r="AM114" i="2"/>
  <c r="AU114" i="2"/>
  <c r="BC114" i="2"/>
  <c r="BK114" i="2"/>
  <c r="BS114" i="2"/>
  <c r="AE116" i="2"/>
  <c r="AM116" i="2"/>
  <c r="AU116" i="2"/>
  <c r="BC116" i="2"/>
  <c r="BK116" i="2"/>
  <c r="BS116" i="2"/>
  <c r="BQ120" i="2"/>
  <c r="BI120" i="2"/>
  <c r="BA120" i="2"/>
  <c r="AS120" i="2"/>
  <c r="AK120" i="2"/>
  <c r="AC120" i="2"/>
  <c r="BP120" i="2"/>
  <c r="BH120" i="2"/>
  <c r="AZ120" i="2"/>
  <c r="AR120" i="2"/>
  <c r="AJ120" i="2"/>
  <c r="AB120" i="2"/>
  <c r="AF120" i="2"/>
  <c r="AP120" i="2"/>
  <c r="BB120" i="2"/>
  <c r="BL120" i="2"/>
  <c r="BM121" i="2"/>
  <c r="BE121" i="2"/>
  <c r="AW121" i="2"/>
  <c r="AO121" i="2"/>
  <c r="AG121" i="2"/>
  <c r="BL121" i="2"/>
  <c r="BD121" i="2"/>
  <c r="AV121" i="2"/>
  <c r="AN121" i="2"/>
  <c r="AF121" i="2"/>
  <c r="AH121" i="2"/>
  <c r="AR121" i="2"/>
  <c r="BB121" i="2"/>
  <c r="BN121" i="2"/>
  <c r="AC141" i="2"/>
  <c r="AU141" i="2"/>
  <c r="BM146" i="2"/>
  <c r="BE146" i="2"/>
  <c r="AW146" i="2"/>
  <c r="AO146" i="2"/>
  <c r="AG146" i="2"/>
  <c r="BN146" i="2"/>
  <c r="BD146" i="2"/>
  <c r="AU146" i="2"/>
  <c r="AL146" i="2"/>
  <c r="AC146" i="2"/>
  <c r="BL146" i="2"/>
  <c r="BC146" i="2"/>
  <c r="AT146" i="2"/>
  <c r="AK146" i="2"/>
  <c r="AB146" i="2"/>
  <c r="BQ146" i="2"/>
  <c r="BH146" i="2"/>
  <c r="AY146" i="2"/>
  <c r="AP146" i="2"/>
  <c r="AF146" i="2"/>
  <c r="BI146" i="2"/>
  <c r="AS146" i="2"/>
  <c r="AE146" i="2"/>
  <c r="BG146" i="2"/>
  <c r="AR146" i="2"/>
  <c r="AD146" i="2"/>
  <c r="BS146" i="2"/>
  <c r="BF146" i="2"/>
  <c r="AQ146" i="2"/>
  <c r="AN146" i="2"/>
  <c r="BO146" i="2"/>
  <c r="AN148" i="2"/>
  <c r="AD76" i="2"/>
  <c r="AL76" i="2"/>
  <c r="AT76" i="2"/>
  <c r="BB76" i="2"/>
  <c r="BJ76" i="2"/>
  <c r="BR76" i="2"/>
  <c r="AD80" i="2"/>
  <c r="AL80" i="2"/>
  <c r="AT80" i="2"/>
  <c r="BB80" i="2"/>
  <c r="BJ80" i="2"/>
  <c r="BR80" i="2"/>
  <c r="AD84" i="2"/>
  <c r="AL84" i="2"/>
  <c r="AT84" i="2"/>
  <c r="BB84" i="2"/>
  <c r="BJ84" i="2"/>
  <c r="BR84" i="2"/>
  <c r="AD88" i="2"/>
  <c r="AL88" i="2"/>
  <c r="AT88" i="2"/>
  <c r="BB88" i="2"/>
  <c r="BJ88" i="2"/>
  <c r="BR88" i="2"/>
  <c r="AD92" i="2"/>
  <c r="AL92" i="2"/>
  <c r="AT92" i="2"/>
  <c r="BB92" i="2"/>
  <c r="BJ92" i="2"/>
  <c r="BR92" i="2"/>
  <c r="AF95" i="2"/>
  <c r="AN95" i="2"/>
  <c r="AV95" i="2"/>
  <c r="BD95" i="2"/>
  <c r="BL95" i="2"/>
  <c r="AD96" i="2"/>
  <c r="AL96" i="2"/>
  <c r="AT96" i="2"/>
  <c r="BB96" i="2"/>
  <c r="BJ96" i="2"/>
  <c r="BR96" i="2"/>
  <c r="AF99" i="2"/>
  <c r="AN99" i="2"/>
  <c r="AV99" i="2"/>
  <c r="BD99" i="2"/>
  <c r="BL99" i="2"/>
  <c r="AD100" i="2"/>
  <c r="AL100" i="2"/>
  <c r="AT100" i="2"/>
  <c r="BB100" i="2"/>
  <c r="BJ100" i="2"/>
  <c r="BR100" i="2"/>
  <c r="AF113" i="2"/>
  <c r="AN113" i="2"/>
  <c r="AV113" i="2"/>
  <c r="BD113" i="2"/>
  <c r="BL113" i="2"/>
  <c r="AF114" i="2"/>
  <c r="AN114" i="2"/>
  <c r="AV114" i="2"/>
  <c r="BD114" i="2"/>
  <c r="BL114" i="2"/>
  <c r="AF116" i="2"/>
  <c r="AN116" i="2"/>
  <c r="AV116" i="2"/>
  <c r="BD116" i="2"/>
  <c r="BL116" i="2"/>
  <c r="AD141" i="2"/>
  <c r="AV141" i="2"/>
  <c r="BQ148" i="2"/>
  <c r="BI148" i="2"/>
  <c r="BA148" i="2"/>
  <c r="AS148" i="2"/>
  <c r="AK148" i="2"/>
  <c r="AC148" i="2"/>
  <c r="BN148" i="2"/>
  <c r="BE148" i="2"/>
  <c r="AV148" i="2"/>
  <c r="AM148" i="2"/>
  <c r="AD148" i="2"/>
  <c r="BM148" i="2"/>
  <c r="BD148" i="2"/>
  <c r="AU148" i="2"/>
  <c r="AL148" i="2"/>
  <c r="AB148" i="2"/>
  <c r="BR148" i="2"/>
  <c r="BH148" i="2"/>
  <c r="AY148" i="2"/>
  <c r="AP148" i="2"/>
  <c r="AG148" i="2"/>
  <c r="BK148" i="2"/>
  <c r="AW148" i="2"/>
  <c r="AH148" i="2"/>
  <c r="BJ148" i="2"/>
  <c r="AT148" i="2"/>
  <c r="AF148" i="2"/>
  <c r="BG148" i="2"/>
  <c r="AR148" i="2"/>
  <c r="AE148" i="2"/>
  <c r="AO148" i="2"/>
  <c r="BO148" i="2"/>
  <c r="BS8" i="3"/>
  <c r="AE76" i="2"/>
  <c r="AM76" i="2"/>
  <c r="AU76" i="2"/>
  <c r="BC76" i="2"/>
  <c r="BK76" i="2"/>
  <c r="AE80" i="2"/>
  <c r="AM80" i="2"/>
  <c r="AU80" i="2"/>
  <c r="BC80" i="2"/>
  <c r="BK80" i="2"/>
  <c r="AE84" i="2"/>
  <c r="AM84" i="2"/>
  <c r="AU84" i="2"/>
  <c r="BC84" i="2"/>
  <c r="BK84" i="2"/>
  <c r="AE88" i="2"/>
  <c r="AM88" i="2"/>
  <c r="AU88" i="2"/>
  <c r="BC88" i="2"/>
  <c r="BK88" i="2"/>
  <c r="AE92" i="2"/>
  <c r="AM92" i="2"/>
  <c r="AU92" i="2"/>
  <c r="BC92" i="2"/>
  <c r="BK92" i="2"/>
  <c r="AG95" i="2"/>
  <c r="AO95" i="2"/>
  <c r="AW95" i="2"/>
  <c r="BE95" i="2"/>
  <c r="AE96" i="2"/>
  <c r="AM96" i="2"/>
  <c r="AU96" i="2"/>
  <c r="BC96" i="2"/>
  <c r="BK96" i="2"/>
  <c r="AG99" i="2"/>
  <c r="AO99" i="2"/>
  <c r="AW99" i="2"/>
  <c r="BE99" i="2"/>
  <c r="AE100" i="2"/>
  <c r="AM100" i="2"/>
  <c r="AU100" i="2"/>
  <c r="BC100" i="2"/>
  <c r="BK100" i="2"/>
  <c r="A152" i="2"/>
  <c r="T152" i="2" s="1"/>
  <c r="AF108" i="2"/>
  <c r="AN108" i="2"/>
  <c r="AV108" i="2"/>
  <c r="BD108" i="2"/>
  <c r="AF111" i="2"/>
  <c r="AN111" i="2"/>
  <c r="AV111" i="2"/>
  <c r="BD111" i="2"/>
  <c r="AG113" i="2"/>
  <c r="AO113" i="2"/>
  <c r="AW113" i="2"/>
  <c r="BE113" i="2"/>
  <c r="AG114" i="2"/>
  <c r="AO114" i="2"/>
  <c r="AW114" i="2"/>
  <c r="BE114" i="2"/>
  <c r="AG116" i="2"/>
  <c r="AO116" i="2"/>
  <c r="AW116" i="2"/>
  <c r="BE116" i="2"/>
  <c r="BL119" i="2"/>
  <c r="BD119" i="2"/>
  <c r="AV119" i="2"/>
  <c r="AN119" i="2"/>
  <c r="AF119" i="2"/>
  <c r="AE119" i="2"/>
  <c r="AO119" i="2"/>
  <c r="AX119" i="2"/>
  <c r="BG119" i="2"/>
  <c r="BP119" i="2"/>
  <c r="AH120" i="2"/>
  <c r="AT120" i="2"/>
  <c r="BD120" i="2"/>
  <c r="BN120" i="2"/>
  <c r="AJ121" i="2"/>
  <c r="AT121" i="2"/>
  <c r="BF121" i="2"/>
  <c r="BP121" i="2"/>
  <c r="AE141" i="2"/>
  <c r="BD141" i="2"/>
  <c r="BQ144" i="2"/>
  <c r="BI144" i="2"/>
  <c r="BA144" i="2"/>
  <c r="AS144" i="2"/>
  <c r="AK144" i="2"/>
  <c r="AC144" i="2"/>
  <c r="BM144" i="2"/>
  <c r="BD144" i="2"/>
  <c r="AU144" i="2"/>
  <c r="AL144" i="2"/>
  <c r="AB144" i="2"/>
  <c r="BL144" i="2"/>
  <c r="BC144" i="2"/>
  <c r="AT144" i="2"/>
  <c r="AJ144" i="2"/>
  <c r="BP144" i="2"/>
  <c r="BG144" i="2"/>
  <c r="AX144" i="2"/>
  <c r="AO144" i="2"/>
  <c r="AF144" i="2"/>
  <c r="BF144" i="2"/>
  <c r="AQ144" i="2"/>
  <c r="AD144" i="2"/>
  <c r="BS144" i="2"/>
  <c r="BE144" i="2"/>
  <c r="AP144" i="2"/>
  <c r="BR144" i="2"/>
  <c r="BB144" i="2"/>
  <c r="AN144" i="2"/>
  <c r="AV144" i="2"/>
  <c r="BO144" i="2"/>
  <c r="AX146" i="2"/>
  <c r="BR146" i="2"/>
  <c r="AQ148" i="2"/>
  <c r="BP148" i="2"/>
  <c r="BQ151" i="2"/>
  <c r="BI151" i="2"/>
  <c r="BA151" i="2"/>
  <c r="BP151" i="2"/>
  <c r="BH151" i="2"/>
  <c r="AZ151" i="2"/>
  <c r="AR151" i="2"/>
  <c r="AJ151" i="2"/>
  <c r="AB151" i="2"/>
  <c r="BJ151" i="2"/>
  <c r="AX151" i="2"/>
  <c r="AO151" i="2"/>
  <c r="AF151" i="2"/>
  <c r="BS151" i="2"/>
  <c r="BF151" i="2"/>
  <c r="AU151" i="2"/>
  <c r="AK151" i="2"/>
  <c r="BR151" i="2"/>
  <c r="BE151" i="2"/>
  <c r="AT151" i="2"/>
  <c r="AI151" i="2"/>
  <c r="BL151" i="2"/>
  <c r="AY151" i="2"/>
  <c r="AN151" i="2"/>
  <c r="AD151" i="2"/>
  <c r="BN151" i="2"/>
  <c r="AV151" i="2"/>
  <c r="AE151" i="2"/>
  <c r="BM151" i="2"/>
  <c r="AS151" i="2"/>
  <c r="AC151" i="2"/>
  <c r="BK151" i="2"/>
  <c r="AQ151" i="2"/>
  <c r="BB151" i="2"/>
  <c r="AD125" i="2"/>
  <c r="AL125" i="2"/>
  <c r="AT125" i="2"/>
  <c r="BB125" i="2"/>
  <c r="BJ125" i="2"/>
  <c r="BR125" i="2"/>
  <c r="AC122" i="2"/>
  <c r="AK122" i="2"/>
  <c r="AS122" i="2"/>
  <c r="BA122" i="2"/>
  <c r="BI122" i="2"/>
  <c r="BQ122" i="2"/>
  <c r="AE125" i="2"/>
  <c r="AM125" i="2"/>
  <c r="AU125" i="2"/>
  <c r="BC125" i="2"/>
  <c r="BK125" i="2"/>
  <c r="BS125" i="2"/>
  <c r="AC126" i="2"/>
  <c r="AK126" i="2"/>
  <c r="AS126" i="2"/>
  <c r="BA126" i="2"/>
  <c r="BI126" i="2"/>
  <c r="BQ126" i="2"/>
  <c r="BL130" i="2"/>
  <c r="BD130" i="2"/>
  <c r="AV130" i="2"/>
  <c r="AN130" i="2"/>
  <c r="AF130" i="2"/>
  <c r="AE130" i="2"/>
  <c r="AO130" i="2"/>
  <c r="AX130" i="2"/>
  <c r="BG130" i="2"/>
  <c r="BP130" i="2"/>
  <c r="BP132" i="2"/>
  <c r="BH132" i="2"/>
  <c r="AZ132" i="2"/>
  <c r="AR132" i="2"/>
  <c r="AJ132" i="2"/>
  <c r="AB132" i="2"/>
  <c r="AE132" i="2"/>
  <c r="AN132" i="2"/>
  <c r="AW132" i="2"/>
  <c r="BF132" i="2"/>
  <c r="BO132" i="2"/>
  <c r="BL134" i="2"/>
  <c r="BD134" i="2"/>
  <c r="AV134" i="2"/>
  <c r="AN134" i="2"/>
  <c r="AF134" i="2"/>
  <c r="AE134" i="2"/>
  <c r="AO134" i="2"/>
  <c r="AX134" i="2"/>
  <c r="BG134" i="2"/>
  <c r="BP134" i="2"/>
  <c r="BP136" i="2"/>
  <c r="BH136" i="2"/>
  <c r="AZ136" i="2"/>
  <c r="AR136" i="2"/>
  <c r="AJ136" i="2"/>
  <c r="AB136" i="2"/>
  <c r="AE136" i="2"/>
  <c r="AN136" i="2"/>
  <c r="AW136" i="2"/>
  <c r="BF136" i="2"/>
  <c r="BO136" i="2"/>
  <c r="BM138" i="2"/>
  <c r="BE138" i="2"/>
  <c r="AW138" i="2"/>
  <c r="BO138" i="2"/>
  <c r="BF138" i="2"/>
  <c r="AV138" i="2"/>
  <c r="AN138" i="2"/>
  <c r="AF138" i="2"/>
  <c r="AE138" i="2"/>
  <c r="AO138" i="2"/>
  <c r="AY138" i="2"/>
  <c r="BI138" i="2"/>
  <c r="BS138" i="2"/>
  <c r="AF139" i="2"/>
  <c r="AP139" i="2"/>
  <c r="AZ139" i="2"/>
  <c r="AJ145" i="2"/>
  <c r="AW145" i="2"/>
  <c r="BS147" i="2"/>
  <c r="BK147" i="2"/>
  <c r="BC147" i="2"/>
  <c r="AU147" i="2"/>
  <c r="AM147" i="2"/>
  <c r="AE147" i="2"/>
  <c r="BR147" i="2"/>
  <c r="BI147" i="2"/>
  <c r="AZ147" i="2"/>
  <c r="AQ147" i="2"/>
  <c r="AH147" i="2"/>
  <c r="BQ147" i="2"/>
  <c r="BH147" i="2"/>
  <c r="AY147" i="2"/>
  <c r="AP147" i="2"/>
  <c r="AG147" i="2"/>
  <c r="BM147" i="2"/>
  <c r="BD147" i="2"/>
  <c r="AT147" i="2"/>
  <c r="AK147" i="2"/>
  <c r="AB147" i="2"/>
  <c r="AL147" i="2"/>
  <c r="BA147" i="2"/>
  <c r="BO147" i="2"/>
  <c r="AI150" i="2"/>
  <c r="AX150" i="2"/>
  <c r="AD122" i="2"/>
  <c r="AL122" i="2"/>
  <c r="AT122" i="2"/>
  <c r="BB122" i="2"/>
  <c r="BJ122" i="2"/>
  <c r="AF125" i="2"/>
  <c r="AN125" i="2"/>
  <c r="AV125" i="2"/>
  <c r="BD125" i="2"/>
  <c r="AD126" i="2"/>
  <c r="AL126" i="2"/>
  <c r="AT126" i="2"/>
  <c r="BB126" i="2"/>
  <c r="BJ126" i="2"/>
  <c r="BS139" i="2"/>
  <c r="BK139" i="2"/>
  <c r="BC139" i="2"/>
  <c r="AU139" i="2"/>
  <c r="AM139" i="2"/>
  <c r="AE139" i="2"/>
  <c r="BJ139" i="2"/>
  <c r="BA139" i="2"/>
  <c r="AR139" i="2"/>
  <c r="AI139" i="2"/>
  <c r="AG139" i="2"/>
  <c r="AQ139" i="2"/>
  <c r="BB139" i="2"/>
  <c r="BM139" i="2"/>
  <c r="BO145" i="2"/>
  <c r="BG145" i="2"/>
  <c r="AY145" i="2"/>
  <c r="AQ145" i="2"/>
  <c r="AI145" i="2"/>
  <c r="BR145" i="2"/>
  <c r="BI145" i="2"/>
  <c r="AZ145" i="2"/>
  <c r="AP145" i="2"/>
  <c r="AG145" i="2"/>
  <c r="BQ145" i="2"/>
  <c r="BH145" i="2"/>
  <c r="AX145" i="2"/>
  <c r="AO145" i="2"/>
  <c r="AF145" i="2"/>
  <c r="BL145" i="2"/>
  <c r="BC145" i="2"/>
  <c r="AT145" i="2"/>
  <c r="AK145" i="2"/>
  <c r="AB145" i="2"/>
  <c r="AL145" i="2"/>
  <c r="BA145" i="2"/>
  <c r="BN145" i="2"/>
  <c r="BM150" i="2"/>
  <c r="BE150" i="2"/>
  <c r="AW150" i="2"/>
  <c r="AO150" i="2"/>
  <c r="AG150" i="2"/>
  <c r="BO150" i="2"/>
  <c r="BF150" i="2"/>
  <c r="AV150" i="2"/>
  <c r="AM150" i="2"/>
  <c r="AD150" i="2"/>
  <c r="BN150" i="2"/>
  <c r="BD150" i="2"/>
  <c r="AU150" i="2"/>
  <c r="AL150" i="2"/>
  <c r="AC150" i="2"/>
  <c r="BR150" i="2"/>
  <c r="BI150" i="2"/>
  <c r="AZ150" i="2"/>
  <c r="AQ150" i="2"/>
  <c r="AH150" i="2"/>
  <c r="AJ150" i="2"/>
  <c r="AY150" i="2"/>
  <c r="BL150" i="2"/>
  <c r="BR9" i="3"/>
  <c r="AH9" i="3"/>
  <c r="Z9" i="3"/>
  <c r="BP9" i="3"/>
  <c r="BL9" i="3"/>
  <c r="AA9" i="3"/>
  <c r="BS9" i="3"/>
  <c r="AM9" i="3"/>
  <c r="W9" i="3"/>
  <c r="AL9" i="3"/>
  <c r="V9" i="3"/>
  <c r="AD9" i="3"/>
  <c r="BN9" i="3"/>
  <c r="AE9" i="3"/>
  <c r="BL21" i="3"/>
  <c r="BS21" i="3"/>
  <c r="AI21" i="3"/>
  <c r="AA21" i="3"/>
  <c r="BR21" i="3"/>
  <c r="AH21" i="3"/>
  <c r="Z21" i="3"/>
  <c r="BN21" i="3"/>
  <c r="AL21" i="3"/>
  <c r="AD21" i="3"/>
  <c r="V21" i="3"/>
  <c r="BP21" i="3"/>
  <c r="AM21" i="3"/>
  <c r="W21" i="3"/>
  <c r="AE21" i="3"/>
  <c r="AD131" i="2"/>
  <c r="AL131" i="2"/>
  <c r="AT131" i="2"/>
  <c r="BB131" i="2"/>
  <c r="BJ131" i="2"/>
  <c r="AD135" i="2"/>
  <c r="AL135" i="2"/>
  <c r="AT135" i="2"/>
  <c r="BB135" i="2"/>
  <c r="BJ135" i="2"/>
  <c r="BQ140" i="2"/>
  <c r="BI140" i="2"/>
  <c r="BA140" i="2"/>
  <c r="AS140" i="2"/>
  <c r="AK140" i="2"/>
  <c r="AC140" i="2"/>
  <c r="AE140" i="2"/>
  <c r="AN140" i="2"/>
  <c r="AW140" i="2"/>
  <c r="BF140" i="2"/>
  <c r="BO140" i="2"/>
  <c r="BM142" i="2"/>
  <c r="BE142" i="2"/>
  <c r="AW142" i="2"/>
  <c r="AO142" i="2"/>
  <c r="AG142" i="2"/>
  <c r="AE142" i="2"/>
  <c r="AN142" i="2"/>
  <c r="AX142" i="2"/>
  <c r="BG142" i="2"/>
  <c r="BP142" i="2"/>
  <c r="AJ143" i="2"/>
  <c r="AS143" i="2"/>
  <c r="BB143" i="2"/>
  <c r="AX41" i="3"/>
  <c r="AX39" i="3"/>
  <c r="AX37" i="3"/>
  <c r="AX47" i="3"/>
  <c r="AX46" i="3"/>
  <c r="AX40" i="3"/>
  <c r="AX35" i="3"/>
  <c r="AX42" i="3"/>
  <c r="AX38" i="3"/>
  <c r="AX34" i="3"/>
  <c r="AX45" i="3"/>
  <c r="AX33" i="3"/>
  <c r="AX28" i="3"/>
  <c r="AX36" i="3"/>
  <c r="AX31" i="3"/>
  <c r="AX24" i="3"/>
  <c r="AX32" i="3"/>
  <c r="AX26" i="3"/>
  <c r="AX44" i="3"/>
  <c r="AX18" i="3"/>
  <c r="AX10" i="3"/>
  <c r="AX22" i="3"/>
  <c r="AX19" i="3"/>
  <c r="AX17" i="3"/>
  <c r="AX9" i="3"/>
  <c r="AX25" i="3"/>
  <c r="AX16" i="3"/>
  <c r="AX8" i="3"/>
  <c r="AX30" i="3"/>
  <c r="AX29" i="3"/>
  <c r="AX20" i="3"/>
  <c r="AX12" i="3"/>
  <c r="AX4" i="3"/>
  <c r="AX15" i="3"/>
  <c r="AX3" i="3"/>
  <c r="AX43" i="3"/>
  <c r="AX5" i="3"/>
  <c r="AX14" i="3"/>
  <c r="AX6" i="3"/>
  <c r="BC4" i="3"/>
  <c r="BC6" i="3"/>
  <c r="BL7" i="3"/>
  <c r="BS7" i="3"/>
  <c r="AI7" i="3"/>
  <c r="AA7" i="3"/>
  <c r="BR7" i="3"/>
  <c r="AH7" i="3"/>
  <c r="Z7" i="3"/>
  <c r="BN7" i="3"/>
  <c r="AL7" i="3"/>
  <c r="AD7" i="3"/>
  <c r="V7" i="3"/>
  <c r="BP7" i="3"/>
  <c r="AM7" i="3"/>
  <c r="W7" i="3"/>
  <c r="AE7" i="3"/>
  <c r="AX11" i="3"/>
  <c r="AX21" i="3"/>
  <c r="BS143" i="2"/>
  <c r="BK143" i="2"/>
  <c r="BC143" i="2"/>
  <c r="AU143" i="2"/>
  <c r="AM143" i="2"/>
  <c r="AE143" i="2"/>
  <c r="AF143" i="2"/>
  <c r="AO143" i="2"/>
  <c r="AX143" i="2"/>
  <c r="BG143" i="2"/>
  <c r="BP143" i="2"/>
  <c r="BP3" i="3"/>
  <c r="AM3" i="3"/>
  <c r="AE3" i="3"/>
  <c r="W3" i="3"/>
  <c r="BN3" i="3"/>
  <c r="AL3" i="3"/>
  <c r="AD3" i="3"/>
  <c r="V3" i="3"/>
  <c r="BR3" i="3"/>
  <c r="AH3" i="3"/>
  <c r="Z3" i="3"/>
  <c r="BL3" i="3"/>
  <c r="AI3" i="3"/>
  <c r="AX7" i="3"/>
  <c r="BP11" i="3"/>
  <c r="AM11" i="3"/>
  <c r="AE11" i="3"/>
  <c r="W11" i="3"/>
  <c r="BN11" i="3"/>
  <c r="AL11" i="3"/>
  <c r="AD11" i="3"/>
  <c r="V11" i="3"/>
  <c r="BR11" i="3"/>
  <c r="AH11" i="3"/>
  <c r="Z11" i="3"/>
  <c r="BS11" i="3"/>
  <c r="AA11" i="3"/>
  <c r="BS16" i="3"/>
  <c r="AG143" i="2"/>
  <c r="AP143" i="2"/>
  <c r="AY143" i="2"/>
  <c r="BH143" i="2"/>
  <c r="BQ143" i="2"/>
  <c r="BP10" i="3"/>
  <c r="AM10" i="3"/>
  <c r="AE10" i="3"/>
  <c r="W10" i="3"/>
  <c r="BS10" i="3"/>
  <c r="AI10" i="3"/>
  <c r="AA10" i="3"/>
  <c r="BL10" i="3"/>
  <c r="AH10" i="3"/>
  <c r="AD10" i="3"/>
  <c r="BR10" i="3"/>
  <c r="AL10" i="3"/>
  <c r="V10" i="3"/>
  <c r="BL15" i="3"/>
  <c r="BS15" i="3"/>
  <c r="AI15" i="3"/>
  <c r="AA15" i="3"/>
  <c r="BR15" i="3"/>
  <c r="AH15" i="3"/>
  <c r="Z15" i="3"/>
  <c r="BN15" i="3"/>
  <c r="AL15" i="3"/>
  <c r="AD15" i="3"/>
  <c r="V15" i="3"/>
  <c r="AE15" i="3"/>
  <c r="BP15" i="3"/>
  <c r="AM15" i="3"/>
  <c r="W15" i="3"/>
  <c r="BS35" i="3"/>
  <c r="BL11" i="3"/>
  <c r="BN13" i="3"/>
  <c r="BR17" i="3"/>
  <c r="AH17" i="3"/>
  <c r="Z17" i="3"/>
  <c r="BS17" i="3"/>
  <c r="BN17" i="3"/>
  <c r="AI17" i="3"/>
  <c r="BL17" i="3"/>
  <c r="AE17" i="3"/>
  <c r="AD17" i="3"/>
  <c r="AL17" i="3"/>
  <c r="V17" i="3"/>
  <c r="BC13" i="3"/>
  <c r="BC5" i="3"/>
  <c r="BN5" i="3"/>
  <c r="BC12" i="3"/>
  <c r="BP32" i="3"/>
  <c r="BC19" i="3"/>
  <c r="AM26" i="3"/>
  <c r="AE26" i="3"/>
  <c r="W26" i="3"/>
  <c r="BN26" i="3"/>
  <c r="AL26" i="3"/>
  <c r="AD26" i="3"/>
  <c r="V26" i="3"/>
  <c r="BL26" i="3"/>
  <c r="BP26" i="3"/>
  <c r="Z26" i="3"/>
  <c r="AI26" i="3"/>
  <c r="BR26" i="3"/>
  <c r="BN27" i="3"/>
  <c r="V4" i="3"/>
  <c r="AD4" i="3"/>
  <c r="AL4" i="3"/>
  <c r="BN4" i="3"/>
  <c r="Z8" i="3"/>
  <c r="AH8" i="3"/>
  <c r="BR8" i="3"/>
  <c r="V12" i="3"/>
  <c r="AD12" i="3"/>
  <c r="AL12" i="3"/>
  <c r="BN12" i="3"/>
  <c r="Z16" i="3"/>
  <c r="AH16" i="3"/>
  <c r="BR16" i="3"/>
  <c r="BP29" i="3"/>
  <c r="AM29" i="3"/>
  <c r="AE29" i="3"/>
  <c r="W29" i="3"/>
  <c r="BS29" i="3"/>
  <c r="AL29" i="3"/>
  <c r="BR29" i="3"/>
  <c r="AA29" i="3"/>
  <c r="BN29" i="3"/>
  <c r="AI29" i="3"/>
  <c r="Z29" i="3"/>
  <c r="AD29" i="3"/>
  <c r="BL29" i="3"/>
  <c r="AH29" i="3"/>
  <c r="W4" i="3"/>
  <c r="AE4" i="3"/>
  <c r="AM4" i="3"/>
  <c r="V5" i="3"/>
  <c r="AD5" i="3"/>
  <c r="AL5" i="3"/>
  <c r="AA8" i="3"/>
  <c r="AI8" i="3"/>
  <c r="W12" i="3"/>
  <c r="AE12" i="3"/>
  <c r="AM12" i="3"/>
  <c r="V13" i="3"/>
  <c r="AD13" i="3"/>
  <c r="AL13" i="3"/>
  <c r="AA16" i="3"/>
  <c r="AI16" i="3"/>
  <c r="BN19" i="3"/>
  <c r="AH26" i="3"/>
  <c r="BP19" i="3"/>
  <c r="W20" i="3"/>
  <c r="AE20" i="3"/>
  <c r="AM20" i="3"/>
  <c r="BN22" i="3"/>
  <c r="AL22" i="3"/>
  <c r="AD22" i="3"/>
  <c r="V22" i="3"/>
  <c r="W22" i="3"/>
  <c r="BC29" i="3"/>
  <c r="BP30" i="3"/>
  <c r="AM30" i="3"/>
  <c r="AE30" i="3"/>
  <c r="W30" i="3"/>
  <c r="BN30" i="3"/>
  <c r="AL30" i="3"/>
  <c r="AD30" i="3"/>
  <c r="V30" i="3"/>
  <c r="BS30" i="3"/>
  <c r="AH30" i="3"/>
  <c r="BR30" i="3"/>
  <c r="AA30" i="3"/>
  <c r="BP39" i="3"/>
  <c r="BS39" i="3"/>
  <c r="W39" i="3"/>
  <c r="BR39" i="3"/>
  <c r="AE39" i="3"/>
  <c r="V39" i="3"/>
  <c r="AM39" i="3"/>
  <c r="AD39" i="3"/>
  <c r="AA39" i="3"/>
  <c r="AI39" i="3"/>
  <c r="AH39" i="3"/>
  <c r="BL19" i="3"/>
  <c r="V18" i="3"/>
  <c r="AD18" i="3"/>
  <c r="AL18" i="3"/>
  <c r="BN18" i="3"/>
  <c r="BN39" i="3"/>
  <c r="V19" i="3"/>
  <c r="AD19" i="3"/>
  <c r="AL19" i="3"/>
  <c r="BP25" i="3"/>
  <c r="BR23" i="3"/>
  <c r="BC31" i="3"/>
  <c r="BS33" i="3"/>
  <c r="AI33" i="3"/>
  <c r="AA33" i="3"/>
  <c r="BR33" i="3"/>
  <c r="AH33" i="3"/>
  <c r="Z33" i="3"/>
  <c r="BN33" i="3"/>
  <c r="W33" i="3"/>
  <c r="V33" i="3"/>
  <c r="BL33" i="3"/>
  <c r="AE33" i="3"/>
  <c r="BL36" i="3"/>
  <c r="W36" i="3"/>
  <c r="BS36" i="3"/>
  <c r="AI36" i="3"/>
  <c r="V36" i="3"/>
  <c r="BR36" i="3"/>
  <c r="AH36" i="3"/>
  <c r="AE36" i="3"/>
  <c r="AA36" i="3"/>
  <c r="BP36" i="3"/>
  <c r="AA38" i="3"/>
  <c r="BS38" i="3"/>
  <c r="AI38" i="3"/>
  <c r="Z38" i="3"/>
  <c r="BR38" i="3"/>
  <c r="AM38" i="3"/>
  <c r="BP38" i="3"/>
  <c r="AL38" i="3"/>
  <c r="W38" i="3"/>
  <c r="BN38" i="3"/>
  <c r="AH38" i="3"/>
  <c r="V38" i="3"/>
  <c r="AD38" i="3"/>
  <c r="BL23" i="3"/>
  <c r="W25" i="3"/>
  <c r="AE25" i="3"/>
  <c r="AM25" i="3"/>
  <c r="BP33" i="3"/>
  <c r="AE38" i="3"/>
  <c r="V27" i="3"/>
  <c r="AD27" i="3"/>
  <c r="AL27" i="3"/>
  <c r="BP28" i="3"/>
  <c r="V28" i="3"/>
  <c r="AE28" i="3"/>
  <c r="BS28" i="3"/>
  <c r="AD36" i="3"/>
  <c r="W32" i="3"/>
  <c r="BR34" i="3"/>
  <c r="AH34" i="3"/>
  <c r="Z34" i="3"/>
  <c r="AA34" i="3"/>
  <c r="BS34" i="3"/>
  <c r="V35" i="3"/>
  <c r="AH35" i="3"/>
  <c r="BL32" i="3"/>
  <c r="BS32" i="3"/>
  <c r="AI32" i="3"/>
  <c r="AA32" i="3"/>
  <c r="AH32" i="3"/>
  <c r="W35" i="3"/>
  <c r="AI35" i="3"/>
  <c r="BR35" i="3"/>
  <c r="BR40" i="3"/>
  <c r="AH40" i="3"/>
  <c r="Z40" i="3"/>
  <c r="BP40" i="3"/>
  <c r="AM40" i="3"/>
  <c r="AE40" i="3"/>
  <c r="W40" i="3"/>
  <c r="AL40" i="3"/>
  <c r="AA40" i="3"/>
  <c r="V40" i="3"/>
  <c r="AD40" i="3"/>
  <c r="BN40" i="3"/>
  <c r="BR32" i="3"/>
  <c r="AM34" i="3"/>
  <c r="Z35" i="3"/>
  <c r="BC41" i="3"/>
  <c r="BP42" i="3"/>
  <c r="BP35" i="3"/>
  <c r="AA35" i="3"/>
  <c r="BS41" i="3"/>
  <c r="Z41" i="3"/>
  <c r="BL46" i="3"/>
  <c r="BR46" i="3"/>
  <c r="AH46" i="3"/>
  <c r="Z46" i="3"/>
  <c r="AD46" i="3"/>
  <c r="BP46" i="3"/>
  <c r="V37" i="3"/>
  <c r="AE37" i="3"/>
  <c r="BR41" i="3"/>
  <c r="BN44" i="3"/>
  <c r="AL44" i="3"/>
  <c r="AD44" i="3"/>
  <c r="V44" i="3"/>
  <c r="BL44" i="3"/>
  <c r="BS44" i="3"/>
  <c r="AI44" i="3"/>
  <c r="AA44" i="3"/>
  <c r="AE44" i="3"/>
  <c r="BR44" i="3"/>
  <c r="W37" i="3"/>
  <c r="BP37" i="3"/>
  <c r="AM41" i="3"/>
  <c r="AE41" i="3"/>
  <c r="W41" i="3"/>
  <c r="BN41" i="3"/>
  <c r="AL41" i="3"/>
  <c r="AD41" i="3"/>
  <c r="V41" i="3"/>
  <c r="BC43" i="3"/>
  <c r="BL43" i="3"/>
  <c r="BR45" i="3"/>
  <c r="V42" i="3"/>
  <c r="AD42" i="3"/>
  <c r="AL42" i="3"/>
  <c r="BN42" i="3"/>
  <c r="AA45" i="3"/>
  <c r="AI45" i="3"/>
  <c r="BS45" i="3"/>
  <c r="BQ39" i="3" l="1"/>
  <c r="BQ40" i="3"/>
  <c r="BQ9" i="3"/>
  <c r="BQ38" i="3"/>
  <c r="BQ36" i="3"/>
  <c r="BQ35" i="3"/>
  <c r="BQ18" i="3"/>
  <c r="BQ3" i="3"/>
  <c r="BQ11" i="3"/>
  <c r="BQ37" i="3"/>
  <c r="BQ46" i="3"/>
  <c r="BQ17" i="3"/>
  <c r="U99" i="2"/>
  <c r="W99" i="2" s="1"/>
  <c r="BQ44" i="3"/>
  <c r="BQ14" i="3"/>
  <c r="BM15" i="3"/>
  <c r="BO35" i="3"/>
  <c r="BM19" i="3"/>
  <c r="V15" i="2"/>
  <c r="X15" i="2" s="1"/>
  <c r="BM11" i="3"/>
  <c r="BQ7" i="3"/>
  <c r="BQ32" i="3"/>
  <c r="BQ33" i="3"/>
  <c r="BQ21" i="3"/>
  <c r="V33" i="2"/>
  <c r="X33" i="2" s="1"/>
  <c r="BQ5" i="3"/>
  <c r="U75" i="2"/>
  <c r="W75" i="2" s="1"/>
  <c r="BQ43" i="3"/>
  <c r="BQ30" i="3"/>
  <c r="BQ29" i="3"/>
  <c r="BQ42" i="3"/>
  <c r="BO9" i="3"/>
  <c r="BQ19" i="3"/>
  <c r="U102" i="2"/>
  <c r="W102" i="2" s="1"/>
  <c r="U39" i="2"/>
  <c r="W39" i="2" s="1"/>
  <c r="BO37" i="3"/>
  <c r="BO11" i="3"/>
  <c r="BO3" i="3"/>
  <c r="V41" i="2"/>
  <c r="X41" i="2" s="1"/>
  <c r="BM35" i="3"/>
  <c r="V39" i="2"/>
  <c r="X39" i="2" s="1"/>
  <c r="V25" i="2"/>
  <c r="X25" i="2" s="1"/>
  <c r="BQ6" i="3"/>
  <c r="BM14" i="3"/>
  <c r="V30" i="2"/>
  <c r="X30" i="2" s="1"/>
  <c r="BQ23" i="3"/>
  <c r="BO34" i="3"/>
  <c r="BO4" i="3"/>
  <c r="BO17" i="3"/>
  <c r="V28" i="2"/>
  <c r="X28" i="2" s="1"/>
  <c r="BM42" i="3"/>
  <c r="BO12" i="3"/>
  <c r="BM10" i="3"/>
  <c r="V32" i="2"/>
  <c r="X32" i="2" s="1"/>
  <c r="V29" i="2"/>
  <c r="X29" i="2" s="1"/>
  <c r="V14" i="2"/>
  <c r="X14" i="2" s="1"/>
  <c r="BQ16" i="3"/>
  <c r="U51" i="2"/>
  <c r="W51" i="2" s="1"/>
  <c r="BO39" i="3"/>
  <c r="BO10" i="3"/>
  <c r="BM31" i="3"/>
  <c r="BM17" i="3"/>
  <c r="V34" i="2"/>
  <c r="X34" i="2" s="1"/>
  <c r="V13" i="2"/>
  <c r="X13" i="2" s="1"/>
  <c r="U49" i="2"/>
  <c r="W49" i="2" s="1"/>
  <c r="BO46" i="3"/>
  <c r="BO21" i="3"/>
  <c r="BO40" i="3"/>
  <c r="BO26" i="3"/>
  <c r="BM45" i="3"/>
  <c r="BO25" i="3"/>
  <c r="BO41" i="3"/>
  <c r="BO43" i="3"/>
  <c r="BO29" i="3"/>
  <c r="BO18" i="3"/>
  <c r="V42" i="2"/>
  <c r="X42" i="2" s="1"/>
  <c r="V5" i="2"/>
  <c r="X5" i="2" s="1"/>
  <c r="BM3" i="3"/>
  <c r="BO7" i="3"/>
  <c r="U55" i="2"/>
  <c r="W55" i="2" s="1"/>
  <c r="U30" i="2"/>
  <c r="W30" i="2" s="1"/>
  <c r="BO33" i="3"/>
  <c r="V27" i="2"/>
  <c r="X27" i="2" s="1"/>
  <c r="BO38" i="3"/>
  <c r="BM33" i="3"/>
  <c r="BO30" i="3"/>
  <c r="BO20" i="3"/>
  <c r="V31" i="2"/>
  <c r="X31" i="2" s="1"/>
  <c r="V9" i="2"/>
  <c r="X9" i="2" s="1"/>
  <c r="BO22" i="3"/>
  <c r="U57" i="2"/>
  <c r="W57" i="2" s="1"/>
  <c r="U26" i="2"/>
  <c r="W26" i="2" s="1"/>
  <c r="BQ26" i="3"/>
  <c r="BQ8" i="3"/>
  <c r="BQ31" i="3"/>
  <c r="BO32" i="3"/>
  <c r="U90" i="2"/>
  <c r="W90" i="2" s="1"/>
  <c r="U66" i="2"/>
  <c r="W66" i="2" s="1"/>
  <c r="U79" i="2"/>
  <c r="W79" i="2" s="1"/>
  <c r="U36" i="2"/>
  <c r="W36" i="2" s="1"/>
  <c r="U40" i="2"/>
  <c r="W40" i="2" s="1"/>
  <c r="U59" i="2"/>
  <c r="W59" i="2" s="1"/>
  <c r="U71" i="2"/>
  <c r="W71" i="2" s="1"/>
  <c r="U83" i="2"/>
  <c r="W83" i="2" s="1"/>
  <c r="BO15" i="3"/>
  <c r="BO31" i="3"/>
  <c r="U56" i="2"/>
  <c r="W56" i="2" s="1"/>
  <c r="U64" i="2"/>
  <c r="W64" i="2" s="1"/>
  <c r="U70" i="2"/>
  <c r="W70" i="2" s="1"/>
  <c r="U76" i="2"/>
  <c r="W76" i="2" s="1"/>
  <c r="U38" i="2"/>
  <c r="W38" i="2" s="1"/>
  <c r="BQ10" i="3"/>
  <c r="V26" i="2"/>
  <c r="X26" i="2" s="1"/>
  <c r="V35" i="2"/>
  <c r="X35" i="2" s="1"/>
  <c r="V40" i="2"/>
  <c r="X40" i="2" s="1"/>
  <c r="BQ27" i="3"/>
  <c r="BQ25" i="3"/>
  <c r="BM46" i="3"/>
  <c r="BO16" i="3"/>
  <c r="BO47" i="3"/>
  <c r="U69" i="2"/>
  <c r="W69" i="2" s="1"/>
  <c r="U77" i="2"/>
  <c r="W77" i="2" s="1"/>
  <c r="U98" i="2"/>
  <c r="W98" i="2" s="1"/>
  <c r="U80" i="2"/>
  <c r="W80" i="2" s="1"/>
  <c r="U31" i="2"/>
  <c r="W31" i="2" s="1"/>
  <c r="BQ20" i="3"/>
  <c r="BQ22" i="3"/>
  <c r="BQ47" i="3"/>
  <c r="BQ41" i="3"/>
  <c r="BQ34" i="3"/>
  <c r="V38" i="2"/>
  <c r="X38" i="2" s="1"/>
  <c r="V11" i="2"/>
  <c r="X11" i="2" s="1"/>
  <c r="BQ13" i="3"/>
  <c r="BQ4" i="3"/>
  <c r="BQ45" i="3"/>
  <c r="BM34" i="3"/>
  <c r="BO14" i="3"/>
  <c r="U58" i="2"/>
  <c r="W58" i="2" s="1"/>
  <c r="U68" i="2"/>
  <c r="W68" i="2" s="1"/>
  <c r="U84" i="2"/>
  <c r="W84" i="2" s="1"/>
  <c r="U35" i="2"/>
  <c r="W35" i="2" s="1"/>
  <c r="BQ15" i="3"/>
  <c r="BQ12" i="3"/>
  <c r="BQ28" i="3"/>
  <c r="BO19" i="3"/>
  <c r="U65" i="2"/>
  <c r="W65" i="2" s="1"/>
  <c r="U86" i="2"/>
  <c r="W86" i="2" s="1"/>
  <c r="U93" i="2"/>
  <c r="W93" i="2" s="1"/>
  <c r="U37" i="2"/>
  <c r="W37" i="2" s="1"/>
  <c r="BR152" i="2"/>
  <c r="BJ152" i="2"/>
  <c r="BB152" i="2"/>
  <c r="AT152" i="2"/>
  <c r="AL152" i="2"/>
  <c r="AD152" i="2"/>
  <c r="BQ152" i="2"/>
  <c r="BI152" i="2"/>
  <c r="BA152" i="2"/>
  <c r="AS152" i="2"/>
  <c r="AK152" i="2"/>
  <c r="AC152" i="2"/>
  <c r="BO152" i="2"/>
  <c r="BE152" i="2"/>
  <c r="AU152" i="2"/>
  <c r="AI152" i="2"/>
  <c r="BH152" i="2"/>
  <c r="AW152" i="2"/>
  <c r="AJ152" i="2"/>
  <c r="BG152" i="2"/>
  <c r="AV152" i="2"/>
  <c r="AH152" i="2"/>
  <c r="BM152" i="2"/>
  <c r="AZ152" i="2"/>
  <c r="AO152" i="2"/>
  <c r="AB152" i="2"/>
  <c r="BF152" i="2"/>
  <c r="AN152" i="2"/>
  <c r="BD152" i="2"/>
  <c r="AM152" i="2"/>
  <c r="BC152" i="2"/>
  <c r="AG152" i="2"/>
  <c r="BN152" i="2"/>
  <c r="AF152" i="2"/>
  <c r="BL152" i="2"/>
  <c r="AE152" i="2"/>
  <c r="BK152" i="2"/>
  <c r="AY152" i="2"/>
  <c r="AR152" i="2"/>
  <c r="AQ152" i="2"/>
  <c r="AP152" i="2"/>
  <c r="AX152" i="2"/>
  <c r="BS152" i="2"/>
  <c r="BP152" i="2"/>
  <c r="O15" i="3"/>
  <c r="AO12" i="3"/>
  <c r="AB221" i="2"/>
  <c r="BF3" i="3" s="1"/>
  <c r="AO43" i="3"/>
  <c r="AO22" i="3"/>
  <c r="O35" i="3"/>
  <c r="AO10" i="3"/>
  <c r="O38" i="3"/>
  <c r="AO46" i="3"/>
  <c r="O18" i="3"/>
  <c r="O11" i="3"/>
  <c r="O3" i="3"/>
  <c r="U20" i="2"/>
  <c r="W20" i="2" s="1"/>
  <c r="BM36" i="3"/>
  <c r="BM39" i="3"/>
  <c r="BM4" i="3"/>
  <c r="BM8" i="3"/>
  <c r="BM21" i="3"/>
  <c r="AG221" i="2"/>
  <c r="BF8" i="3" s="1"/>
  <c r="BF221" i="2"/>
  <c r="BF34" i="3" s="1"/>
  <c r="V20" i="2"/>
  <c r="X20" i="2" s="1"/>
  <c r="BM9" i="3"/>
  <c r="BM32" i="3"/>
  <c r="BO6" i="3"/>
  <c r="BO36" i="3"/>
  <c r="U6" i="2"/>
  <c r="W6" i="2" s="1"/>
  <c r="U12" i="2"/>
  <c r="W12" i="2" s="1"/>
  <c r="U73" i="2"/>
  <c r="W73" i="2" s="1"/>
  <c r="U78" i="2"/>
  <c r="W78" i="2" s="1"/>
  <c r="U53" i="2"/>
  <c r="W53" i="2" s="1"/>
  <c r="U54" i="2"/>
  <c r="W54" i="2" s="1"/>
  <c r="U63" i="2"/>
  <c r="W63" i="2" s="1"/>
  <c r="U94" i="2"/>
  <c r="W94" i="2" s="1"/>
  <c r="U72" i="2"/>
  <c r="W72" i="2" s="1"/>
  <c r="U41" i="2"/>
  <c r="W41" i="2" s="1"/>
  <c r="U17" i="2"/>
  <c r="W17" i="2" s="1"/>
  <c r="U14" i="2"/>
  <c r="W14" i="2" s="1"/>
  <c r="BR221" i="2"/>
  <c r="BF46" i="3" s="1"/>
  <c r="U5" i="2"/>
  <c r="W5" i="2" s="1"/>
  <c r="U16" i="2"/>
  <c r="W16" i="2" s="1"/>
  <c r="BM38" i="3"/>
  <c r="BM30" i="3"/>
  <c r="BM29" i="3"/>
  <c r="BM26" i="3"/>
  <c r="BM20" i="3"/>
  <c r="BM6" i="3"/>
  <c r="V19" i="2"/>
  <c r="X19" i="2" s="1"/>
  <c r="V16" i="2"/>
  <c r="X16" i="2" s="1"/>
  <c r="V18" i="2"/>
  <c r="X18" i="2" s="1"/>
  <c r="V7" i="2"/>
  <c r="X7" i="2" s="1"/>
  <c r="BM37" i="3"/>
  <c r="BM47" i="3"/>
  <c r="U11" i="2"/>
  <c r="W11" i="2" s="1"/>
  <c r="BO8" i="3"/>
  <c r="BO27" i="3"/>
  <c r="BO44" i="3"/>
  <c r="BP43" i="2"/>
  <c r="BH43" i="2"/>
  <c r="BH221" i="2" s="1"/>
  <c r="BF36" i="3" s="1"/>
  <c r="AZ43" i="2"/>
  <c r="AZ221" i="2" s="1"/>
  <c r="BF28" i="3" s="1"/>
  <c r="AR43" i="2"/>
  <c r="AR221" i="2" s="1"/>
  <c r="BF19" i="3" s="1"/>
  <c r="AJ43" i="2"/>
  <c r="AB43" i="2"/>
  <c r="BO43" i="2"/>
  <c r="BO221" i="2" s="1"/>
  <c r="BF43" i="3" s="1"/>
  <c r="BG43" i="2"/>
  <c r="BG221" i="2" s="1"/>
  <c r="BF35" i="3" s="1"/>
  <c r="AY43" i="2"/>
  <c r="AY221" i="2" s="1"/>
  <c r="BF27" i="3" s="1"/>
  <c r="AQ43" i="2"/>
  <c r="AI43" i="2"/>
  <c r="AI221" i="2" s="1"/>
  <c r="BF10" i="3" s="1"/>
  <c r="BN43" i="2"/>
  <c r="BN221" i="2" s="1"/>
  <c r="BF42" i="3" s="1"/>
  <c r="BF43" i="2"/>
  <c r="AX43" i="2"/>
  <c r="AX221" i="2" s="1"/>
  <c r="BF26" i="3" s="1"/>
  <c r="AP43" i="2"/>
  <c r="AH43" i="2"/>
  <c r="BM43" i="2"/>
  <c r="BM221" i="2" s="1"/>
  <c r="BF41" i="3" s="1"/>
  <c r="BE43" i="2"/>
  <c r="AW43" i="2"/>
  <c r="AW221" i="2" s="1"/>
  <c r="BF25" i="3" s="1"/>
  <c r="AO43" i="2"/>
  <c r="AO221" i="2" s="1"/>
  <c r="BF16" i="3" s="1"/>
  <c r="AG43" i="2"/>
  <c r="BL43" i="2"/>
  <c r="BL221" i="2" s="1"/>
  <c r="BF40" i="3" s="1"/>
  <c r="AV43" i="2"/>
  <c r="AF43" i="2"/>
  <c r="AF221" i="2" s="1"/>
  <c r="BF7" i="3" s="1"/>
  <c r="BK43" i="2"/>
  <c r="BK221" i="2" s="1"/>
  <c r="BF39" i="3" s="1"/>
  <c r="BG39" i="3" s="1"/>
  <c r="AU43" i="2"/>
  <c r="AU221" i="2" s="1"/>
  <c r="BF22" i="3" s="1"/>
  <c r="AE43" i="2"/>
  <c r="AE221" i="2" s="1"/>
  <c r="BF6" i="3" s="1"/>
  <c r="BJ43" i="2"/>
  <c r="BJ221" i="2" s="1"/>
  <c r="BF38" i="3" s="1"/>
  <c r="BG38" i="3" s="1"/>
  <c r="AT43" i="2"/>
  <c r="AD43" i="2"/>
  <c r="BI43" i="2"/>
  <c r="BI221" i="2" s="1"/>
  <c r="BF37" i="3" s="1"/>
  <c r="BG37" i="3" s="1"/>
  <c r="AS43" i="2"/>
  <c r="AS221" i="2" s="1"/>
  <c r="BF20" i="3" s="1"/>
  <c r="AC43" i="2"/>
  <c r="AC221" i="2" s="1"/>
  <c r="BF4" i="3" s="1"/>
  <c r="BC43" i="2"/>
  <c r="BC221" i="2" s="1"/>
  <c r="BF31" i="3" s="1"/>
  <c r="BB43" i="2"/>
  <c r="BB221" i="2" s="1"/>
  <c r="BF30" i="3" s="1"/>
  <c r="BA43" i="2"/>
  <c r="BA221" i="2" s="1"/>
  <c r="BF29" i="3" s="1"/>
  <c r="BQ43" i="2"/>
  <c r="AK43" i="2"/>
  <c r="AK221" i="2" s="1"/>
  <c r="BF12" i="3" s="1"/>
  <c r="BR43" i="2"/>
  <c r="BD43" i="2"/>
  <c r="AN43" i="2"/>
  <c r="AM43" i="2"/>
  <c r="AM221" i="2" s="1"/>
  <c r="BF14" i="3" s="1"/>
  <c r="BS43" i="2"/>
  <c r="BS221" i="2" s="1"/>
  <c r="BF47" i="3" s="1"/>
  <c r="AL43" i="2"/>
  <c r="AL221" i="2" s="1"/>
  <c r="BF13" i="3" s="1"/>
  <c r="U13" i="2"/>
  <c r="W13" i="2" s="1"/>
  <c r="U10" i="2"/>
  <c r="W10" i="2" s="1"/>
  <c r="U47" i="2"/>
  <c r="W47" i="2" s="1"/>
  <c r="U61" i="2"/>
  <c r="W61" i="2" s="1"/>
  <c r="U60" i="2"/>
  <c r="W60" i="2" s="1"/>
  <c r="U48" i="2"/>
  <c r="W48" i="2" s="1"/>
  <c r="U81" i="2"/>
  <c r="W81" i="2" s="1"/>
  <c r="U87" i="2"/>
  <c r="W87" i="2" s="1"/>
  <c r="U88" i="2"/>
  <c r="W88" i="2" s="1"/>
  <c r="U28" i="2"/>
  <c r="W28" i="2" s="1"/>
  <c r="U25" i="2"/>
  <c r="W25" i="2" s="1"/>
  <c r="BE221" i="2"/>
  <c r="BF33" i="3" s="1"/>
  <c r="O33" i="3"/>
  <c r="BM7" i="3"/>
  <c r="U7" i="2"/>
  <c r="W7" i="2" s="1"/>
  <c r="BM27" i="3"/>
  <c r="BM40" i="3"/>
  <c r="BM5" i="3"/>
  <c r="BM12" i="3"/>
  <c r="BM16" i="3"/>
  <c r="AV221" i="2"/>
  <c r="BF23" i="3" s="1"/>
  <c r="AH221" i="2"/>
  <c r="BF9" i="3" s="1"/>
  <c r="V10" i="2"/>
  <c r="X10" i="2" s="1"/>
  <c r="BM28" i="3"/>
  <c r="V36" i="2"/>
  <c r="X36" i="2" s="1"/>
  <c r="BO13" i="3"/>
  <c r="BO23" i="3"/>
  <c r="BO42" i="3"/>
  <c r="U67" i="2"/>
  <c r="W67" i="2" s="1"/>
  <c r="U19" i="2"/>
  <c r="W19" i="2" s="1"/>
  <c r="U15" i="2"/>
  <c r="W15" i="2" s="1"/>
  <c r="U8" i="2"/>
  <c r="W8" i="2" s="1"/>
  <c r="U97" i="2"/>
  <c r="W97" i="2" s="1"/>
  <c r="U74" i="2"/>
  <c r="W74" i="2" s="1"/>
  <c r="U62" i="2"/>
  <c r="W62" i="2" s="1"/>
  <c r="U50" i="2"/>
  <c r="W50" i="2" s="1"/>
  <c r="U82" i="2"/>
  <c r="W82" i="2" s="1"/>
  <c r="U91" i="2"/>
  <c r="W91" i="2" s="1"/>
  <c r="U92" i="2"/>
  <c r="W92" i="2" s="1"/>
  <c r="U32" i="2"/>
  <c r="W32" i="2" s="1"/>
  <c r="U27" i="2"/>
  <c r="W27" i="2" s="1"/>
  <c r="BM13" i="3"/>
  <c r="BM23" i="3"/>
  <c r="BP103" i="2"/>
  <c r="BP221" i="2" s="1"/>
  <c r="BF44" i="3" s="1"/>
  <c r="BH103" i="2"/>
  <c r="AZ103" i="2"/>
  <c r="AR103" i="2"/>
  <c r="AJ103" i="2"/>
  <c r="AJ221" i="2" s="1"/>
  <c r="BF11" i="3" s="1"/>
  <c r="AB103" i="2"/>
  <c r="BO103" i="2"/>
  <c r="BG103" i="2"/>
  <c r="AY103" i="2"/>
  <c r="AQ103" i="2"/>
  <c r="AI103" i="2"/>
  <c r="BN103" i="2"/>
  <c r="BF103" i="2"/>
  <c r="AX103" i="2"/>
  <c r="AP103" i="2"/>
  <c r="AP221" i="2" s="1"/>
  <c r="BF17" i="3" s="1"/>
  <c r="AH103" i="2"/>
  <c r="BM103" i="2"/>
  <c r="BE103" i="2"/>
  <c r="AW103" i="2"/>
  <c r="AO103" i="2"/>
  <c r="AG103" i="2"/>
  <c r="BR103" i="2"/>
  <c r="BB103" i="2"/>
  <c r="AL103" i="2"/>
  <c r="BQ103" i="2"/>
  <c r="BQ221" i="2" s="1"/>
  <c r="BF45" i="3" s="1"/>
  <c r="BA103" i="2"/>
  <c r="AK103" i="2"/>
  <c r="BL103" i="2"/>
  <c r="AV103" i="2"/>
  <c r="AF103" i="2"/>
  <c r="BK103" i="2"/>
  <c r="AU103" i="2"/>
  <c r="AE103" i="2"/>
  <c r="BC103" i="2"/>
  <c r="AT103" i="2"/>
  <c r="AT221" i="2" s="1"/>
  <c r="BF21" i="3" s="1"/>
  <c r="AS103" i="2"/>
  <c r="AN103" i="2"/>
  <c r="AN221" i="2" s="1"/>
  <c r="BF15" i="3" s="1"/>
  <c r="AD103" i="2"/>
  <c r="AC103" i="2"/>
  <c r="BS103" i="2"/>
  <c r="BD103" i="2"/>
  <c r="BD221" i="2" s="1"/>
  <c r="BF32" i="3" s="1"/>
  <c r="AM103" i="2"/>
  <c r="BJ103" i="2"/>
  <c r="BI103" i="2"/>
  <c r="BM44" i="3"/>
  <c r="U18" i="2"/>
  <c r="W18" i="2" s="1"/>
  <c r="BM43" i="3"/>
  <c r="BM41" i="3"/>
  <c r="BM25" i="3"/>
  <c r="BM18" i="3"/>
  <c r="AQ221" i="2"/>
  <c r="BF18" i="3" s="1"/>
  <c r="AD221" i="2"/>
  <c r="BF5" i="3" s="1"/>
  <c r="V6" i="2"/>
  <c r="X6" i="2" s="1"/>
  <c r="V8" i="2"/>
  <c r="X8" i="2" s="1"/>
  <c r="BM22" i="3"/>
  <c r="BO5" i="3"/>
  <c r="BO28" i="3"/>
  <c r="BO45" i="3"/>
  <c r="V12" i="2"/>
  <c r="X12" i="2" s="1"/>
  <c r="U9" i="2"/>
  <c r="W9" i="2" s="1"/>
  <c r="U89" i="2"/>
  <c r="W89" i="2" s="1"/>
  <c r="U85" i="2"/>
  <c r="W85" i="2" s="1"/>
  <c r="U52" i="2"/>
  <c r="W52" i="2" s="1"/>
  <c r="U101" i="2"/>
  <c r="W101" i="2" s="1"/>
  <c r="U95" i="2"/>
  <c r="W95" i="2" s="1"/>
  <c r="U96" i="2"/>
  <c r="W96" i="2" s="1"/>
  <c r="U42" i="2"/>
  <c r="W42" i="2" s="1"/>
  <c r="U34" i="2"/>
  <c r="W34" i="2" s="1"/>
  <c r="U29" i="2"/>
  <c r="W29" i="2" s="1"/>
  <c r="J109" i="1" l="1"/>
  <c r="E109" i="1"/>
  <c r="C34" i="3" s="1"/>
  <c r="AN26" i="3"/>
  <c r="AN39" i="3"/>
  <c r="AN43" i="3"/>
  <c r="AT43" i="3" s="1"/>
  <c r="AN13" i="3"/>
  <c r="AN37" i="3"/>
  <c r="N33" i="3"/>
  <c r="U33" i="3" s="1"/>
  <c r="N20" i="3"/>
  <c r="AN8" i="3"/>
  <c r="AN9" i="3"/>
  <c r="AN11" i="3"/>
  <c r="AN33" i="3"/>
  <c r="AN38" i="3"/>
  <c r="AN3" i="3"/>
  <c r="AN17" i="3"/>
  <c r="AN25" i="3"/>
  <c r="N37" i="3"/>
  <c r="N25" i="3"/>
  <c r="AN20" i="3"/>
  <c r="N45" i="3"/>
  <c r="N35" i="3"/>
  <c r="U35" i="3" s="1"/>
  <c r="N34" i="3"/>
  <c r="AN36" i="3"/>
  <c r="AN18" i="3"/>
  <c r="N7" i="3"/>
  <c r="N17" i="3"/>
  <c r="AN6" i="3"/>
  <c r="AN46" i="3"/>
  <c r="AT46" i="3" s="1"/>
  <c r="N44" i="3"/>
  <c r="N47" i="3"/>
  <c r="N32" i="3"/>
  <c r="N26" i="3"/>
  <c r="N21" i="3"/>
  <c r="N12" i="3"/>
  <c r="AN5" i="3"/>
  <c r="N10" i="3"/>
  <c r="N14" i="3"/>
  <c r="AN40" i="3"/>
  <c r="AN35" i="3"/>
  <c r="N42" i="3"/>
  <c r="N46" i="3"/>
  <c r="N30" i="3"/>
  <c r="N19" i="3"/>
  <c r="N29" i="3"/>
  <c r="N23" i="3"/>
  <c r="AN14" i="3"/>
  <c r="N16" i="3"/>
  <c r="AN12" i="3"/>
  <c r="AT12" i="3" s="1"/>
  <c r="AN19" i="3"/>
  <c r="AN30" i="3"/>
  <c r="AN7" i="3"/>
  <c r="AN21" i="3"/>
  <c r="AN28" i="3"/>
  <c r="AN10" i="3"/>
  <c r="AT10" i="3" s="1"/>
  <c r="N31" i="3"/>
  <c r="AN47" i="3"/>
  <c r="AN15" i="3"/>
  <c r="N39" i="3"/>
  <c r="N9" i="3"/>
  <c r="AN29" i="3"/>
  <c r="AN23" i="3"/>
  <c r="AN32" i="3"/>
  <c r="AN44" i="3"/>
  <c r="N36" i="3"/>
  <c r="N6" i="3"/>
  <c r="N27" i="3"/>
  <c r="N40" i="3"/>
  <c r="N41" i="3"/>
  <c r="N28" i="3"/>
  <c r="AN42" i="3"/>
  <c r="N15" i="3"/>
  <c r="U15" i="3" s="1"/>
  <c r="AN4" i="3"/>
  <c r="N11" i="3"/>
  <c r="U11" i="3" s="1"/>
  <c r="N3" i="3"/>
  <c r="U3" i="3" s="1"/>
  <c r="N4" i="3"/>
  <c r="N22" i="3"/>
  <c r="AN34" i="3"/>
  <c r="AN41" i="3"/>
  <c r="AN45" i="3"/>
  <c r="N38" i="3"/>
  <c r="U38" i="3" s="1"/>
  <c r="N8" i="3"/>
  <c r="N5" i="3"/>
  <c r="AN27" i="3"/>
  <c r="AN22" i="3"/>
  <c r="AT22" i="3" s="1"/>
  <c r="AN16" i="3"/>
  <c r="N18" i="3"/>
  <c r="U18" i="3" s="1"/>
  <c r="N13" i="3"/>
  <c r="N43" i="3"/>
  <c r="AN31" i="3"/>
  <c r="AO38" i="3"/>
  <c r="AO35" i="3"/>
  <c r="O44" i="3"/>
  <c r="AO29" i="3"/>
  <c r="O25" i="3"/>
  <c r="O47" i="3"/>
  <c r="O26" i="3"/>
  <c r="AO7" i="3"/>
  <c r="O29" i="3"/>
  <c r="O7" i="3"/>
  <c r="AO30" i="3"/>
  <c r="AO15" i="3"/>
  <c r="O41" i="3"/>
  <c r="M43" i="3"/>
  <c r="M46" i="3"/>
  <c r="M31" i="3"/>
  <c r="M29" i="3"/>
  <c r="AK33" i="3"/>
  <c r="M30" i="3"/>
  <c r="M3" i="3"/>
  <c r="AK3" i="3"/>
  <c r="AK11" i="3"/>
  <c r="AK10" i="3"/>
  <c r="AK16" i="3"/>
  <c r="AK12" i="3"/>
  <c r="AK5" i="3"/>
  <c r="AK14" i="3"/>
  <c r="AK27" i="3"/>
  <c r="AK32" i="3"/>
  <c r="M27" i="3"/>
  <c r="AK22" i="3"/>
  <c r="AK9" i="3"/>
  <c r="AK7" i="3"/>
  <c r="AK31" i="3"/>
  <c r="AK37" i="3"/>
  <c r="M19" i="3"/>
  <c r="M13" i="3"/>
  <c r="M42" i="3"/>
  <c r="M38" i="3"/>
  <c r="M28" i="3"/>
  <c r="M26" i="3"/>
  <c r="M22" i="3"/>
  <c r="M16" i="3"/>
  <c r="M17" i="3"/>
  <c r="AK17" i="3"/>
  <c r="AK29" i="3"/>
  <c r="M40" i="3"/>
  <c r="M6" i="3"/>
  <c r="M39" i="3"/>
  <c r="AK46" i="3"/>
  <c r="M33" i="3"/>
  <c r="M23" i="3"/>
  <c r="M20" i="3"/>
  <c r="M14" i="3"/>
  <c r="M8" i="3"/>
  <c r="M7" i="3"/>
  <c r="AK13" i="3"/>
  <c r="AK19" i="3"/>
  <c r="AK20" i="3"/>
  <c r="AK35" i="3"/>
  <c r="M44" i="3"/>
  <c r="M21" i="3"/>
  <c r="AK26" i="3"/>
  <c r="AK38" i="3"/>
  <c r="M47" i="3"/>
  <c r="M11" i="3"/>
  <c r="AK47" i="3"/>
  <c r="AK44" i="3"/>
  <c r="AK28" i="3"/>
  <c r="AK30" i="3"/>
  <c r="M12" i="3"/>
  <c r="M10" i="3"/>
  <c r="AK15" i="3"/>
  <c r="AK6" i="3"/>
  <c r="AK42" i="3"/>
  <c r="M45" i="3"/>
  <c r="M18" i="3"/>
  <c r="AK4" i="3"/>
  <c r="AK23" i="3"/>
  <c r="AK41" i="3"/>
  <c r="AK8" i="3"/>
  <c r="AK43" i="3"/>
  <c r="M41" i="3"/>
  <c r="M37" i="3"/>
  <c r="M5" i="3"/>
  <c r="AK39" i="3"/>
  <c r="M25" i="3"/>
  <c r="M36" i="3"/>
  <c r="M4" i="3"/>
  <c r="AK40" i="3"/>
  <c r="AK45" i="3"/>
  <c r="AK25" i="3"/>
  <c r="AK18" i="3"/>
  <c r="M35" i="3"/>
  <c r="M15" i="3"/>
  <c r="AK21" i="3"/>
  <c r="M34" i="3"/>
  <c r="AK36" i="3"/>
  <c r="M32" i="3"/>
  <c r="M9" i="3"/>
  <c r="AK34" i="3"/>
  <c r="AO36" i="3"/>
  <c r="O19" i="3"/>
  <c r="AO40" i="3"/>
  <c r="AO17" i="3"/>
  <c r="O39" i="3"/>
  <c r="O31" i="3"/>
  <c r="O32" i="3"/>
  <c r="AO21" i="3"/>
  <c r="AO44" i="3"/>
  <c r="AO4" i="3"/>
  <c r="O16" i="3"/>
  <c r="AO13" i="3"/>
  <c r="AO18" i="3"/>
  <c r="G46" i="3"/>
  <c r="G34" i="3"/>
  <c r="G25" i="3"/>
  <c r="G12" i="3"/>
  <c r="Y19" i="3"/>
  <c r="G9" i="3"/>
  <c r="Y23" i="3"/>
  <c r="Y15" i="3"/>
  <c r="Y17" i="3"/>
  <c r="Y36" i="3"/>
  <c r="Y40" i="3"/>
  <c r="G41" i="3"/>
  <c r="G30" i="3"/>
  <c r="G3" i="3"/>
  <c r="G7" i="3"/>
  <c r="G45" i="3"/>
  <c r="Y21" i="3"/>
  <c r="G29" i="3"/>
  <c r="G6" i="3"/>
  <c r="Y45" i="3"/>
  <c r="G31" i="3"/>
  <c r="Y44" i="3"/>
  <c r="G4" i="3"/>
  <c r="G18" i="3"/>
  <c r="G35" i="3"/>
  <c r="G8" i="3"/>
  <c r="Y25" i="3"/>
  <c r="Y9" i="3"/>
  <c r="Y38" i="3"/>
  <c r="Y41" i="3"/>
  <c r="G27" i="3"/>
  <c r="G5" i="3"/>
  <c r="Y7" i="3"/>
  <c r="G36" i="3"/>
  <c r="Y14" i="3"/>
  <c r="G43" i="3"/>
  <c r="Y42" i="3"/>
  <c r="Y37" i="3"/>
  <c r="G39" i="3"/>
  <c r="G11" i="3"/>
  <c r="G14" i="3"/>
  <c r="Y13" i="3"/>
  <c r="Y20" i="3"/>
  <c r="Y6" i="3"/>
  <c r="G38" i="3"/>
  <c r="Y12" i="3"/>
  <c r="Y10" i="3"/>
  <c r="G23" i="3"/>
  <c r="Y28" i="3"/>
  <c r="Y47" i="3"/>
  <c r="G21" i="3"/>
  <c r="G15" i="3"/>
  <c r="G40" i="3"/>
  <c r="G42" i="3"/>
  <c r="G33" i="3"/>
  <c r="Y27" i="3"/>
  <c r="Y16" i="3"/>
  <c r="Y4" i="3"/>
  <c r="Y5" i="3"/>
  <c r="G13" i="3"/>
  <c r="Y22" i="3"/>
  <c r="G47" i="3"/>
  <c r="G32" i="3"/>
  <c r="G26" i="3"/>
  <c r="G20" i="3"/>
  <c r="G10" i="3"/>
  <c r="G37" i="3"/>
  <c r="G22" i="3"/>
  <c r="G19" i="3"/>
  <c r="Y11" i="3"/>
  <c r="Y18" i="3"/>
  <c r="G44" i="3"/>
  <c r="Y26" i="3"/>
  <c r="Y32" i="3"/>
  <c r="Y35" i="3"/>
  <c r="Y29" i="3"/>
  <c r="Y43" i="3"/>
  <c r="Y3" i="3"/>
  <c r="Y46" i="3"/>
  <c r="Y31" i="3"/>
  <c r="Y39" i="3"/>
  <c r="G28" i="3"/>
  <c r="Y34" i="3"/>
  <c r="Y8" i="3"/>
  <c r="Y30" i="3"/>
  <c r="G16" i="3"/>
  <c r="Y33" i="3"/>
  <c r="G17" i="3"/>
  <c r="K33" i="3"/>
  <c r="K37" i="3"/>
  <c r="K27" i="3"/>
  <c r="K20" i="3"/>
  <c r="AG22" i="3"/>
  <c r="K10" i="3"/>
  <c r="K25" i="3"/>
  <c r="AG37" i="3"/>
  <c r="AG9" i="3"/>
  <c r="AG15" i="3"/>
  <c r="AG41" i="3"/>
  <c r="K16" i="3"/>
  <c r="AG31" i="3"/>
  <c r="AG21" i="3"/>
  <c r="AG39" i="3"/>
  <c r="AG35" i="3"/>
  <c r="AG43" i="3"/>
  <c r="K36" i="3"/>
  <c r="K22" i="3"/>
  <c r="K23" i="3"/>
  <c r="AG19" i="3"/>
  <c r="AG4" i="3"/>
  <c r="AG13" i="3"/>
  <c r="AG20" i="3"/>
  <c r="AG38" i="3"/>
  <c r="K45" i="3"/>
  <c r="K40" i="3"/>
  <c r="AG28" i="3"/>
  <c r="K9" i="3"/>
  <c r="K42" i="3"/>
  <c r="AG45" i="3"/>
  <c r="K34" i="3"/>
  <c r="K41" i="3"/>
  <c r="AG16" i="3"/>
  <c r="K13" i="3"/>
  <c r="K4" i="3"/>
  <c r="AG7" i="3"/>
  <c r="AG10" i="3"/>
  <c r="AG36" i="3"/>
  <c r="K38" i="3"/>
  <c r="K14" i="3"/>
  <c r="K19" i="3"/>
  <c r="AG46" i="3"/>
  <c r="AG47" i="3"/>
  <c r="K39" i="3"/>
  <c r="K29" i="3"/>
  <c r="AG27" i="3"/>
  <c r="K8" i="3"/>
  <c r="AG8" i="3"/>
  <c r="K11" i="3"/>
  <c r="AG29" i="3"/>
  <c r="AG14" i="3"/>
  <c r="K44" i="3"/>
  <c r="K32" i="3"/>
  <c r="K31" i="3"/>
  <c r="K26" i="3"/>
  <c r="AG25" i="3"/>
  <c r="K6" i="3"/>
  <c r="AG23" i="3"/>
  <c r="K3" i="3"/>
  <c r="AG6" i="3"/>
  <c r="K46" i="3"/>
  <c r="K47" i="3"/>
  <c r="K30" i="3"/>
  <c r="K21" i="3"/>
  <c r="K15" i="3"/>
  <c r="K28" i="3"/>
  <c r="K18" i="3"/>
  <c r="K12" i="3"/>
  <c r="K5" i="3"/>
  <c r="AG32" i="3"/>
  <c r="AG44" i="3"/>
  <c r="AG42" i="3"/>
  <c r="K35" i="3"/>
  <c r="K43" i="3"/>
  <c r="K7" i="3"/>
  <c r="AG12" i="3"/>
  <c r="AG5" i="3"/>
  <c r="K17" i="3"/>
  <c r="AG30" i="3"/>
  <c r="AG33" i="3"/>
  <c r="AG40" i="3"/>
  <c r="AG17" i="3"/>
  <c r="AG34" i="3"/>
  <c r="AG11" i="3"/>
  <c r="AG26" i="3"/>
  <c r="AG18" i="3"/>
  <c r="AG3" i="3"/>
  <c r="I34" i="3"/>
  <c r="AC37" i="3"/>
  <c r="AC32" i="3"/>
  <c r="I44" i="3"/>
  <c r="I16" i="3"/>
  <c r="I11" i="3"/>
  <c r="AC11" i="3"/>
  <c r="AC17" i="3"/>
  <c r="AC26" i="3"/>
  <c r="AC36" i="3"/>
  <c r="I47" i="3"/>
  <c r="AC22" i="3"/>
  <c r="I12" i="3"/>
  <c r="I40" i="3"/>
  <c r="I4" i="3"/>
  <c r="I45" i="3"/>
  <c r="I36" i="3"/>
  <c r="I27" i="3"/>
  <c r="I25" i="3"/>
  <c r="I8" i="3"/>
  <c r="I28" i="3"/>
  <c r="I15" i="3"/>
  <c r="AC13" i="3"/>
  <c r="AC19" i="3"/>
  <c r="AC20" i="3"/>
  <c r="I29" i="3"/>
  <c r="I3" i="3"/>
  <c r="AC35" i="3"/>
  <c r="I6" i="3"/>
  <c r="I41" i="3"/>
  <c r="I42" i="3"/>
  <c r="AC44" i="3"/>
  <c r="I23" i="3"/>
  <c r="I18" i="3"/>
  <c r="I19" i="3"/>
  <c r="I5" i="3"/>
  <c r="AC3" i="3"/>
  <c r="AC31" i="3"/>
  <c r="AC34" i="3"/>
  <c r="I39" i="3"/>
  <c r="I26" i="3"/>
  <c r="I46" i="3"/>
  <c r="AC38" i="3"/>
  <c r="I21" i="3"/>
  <c r="I38" i="3"/>
  <c r="AC46" i="3"/>
  <c r="I31" i="3"/>
  <c r="AC28" i="3"/>
  <c r="I17" i="3"/>
  <c r="I20" i="3"/>
  <c r="AC10" i="3"/>
  <c r="AC18" i="3"/>
  <c r="AC25" i="3"/>
  <c r="AC23" i="3"/>
  <c r="AC33" i="3"/>
  <c r="AC43" i="3"/>
  <c r="I30" i="3"/>
  <c r="I14" i="3"/>
  <c r="AC5" i="3"/>
  <c r="AC9" i="3"/>
  <c r="I13" i="3"/>
  <c r="AC16" i="3"/>
  <c r="I37" i="3"/>
  <c r="AC12" i="3"/>
  <c r="AC45" i="3"/>
  <c r="I33" i="3"/>
  <c r="I22" i="3"/>
  <c r="AC21" i="3"/>
  <c r="AC30" i="3"/>
  <c r="I7" i="3"/>
  <c r="AC4" i="3"/>
  <c r="I43" i="3"/>
  <c r="I10" i="3"/>
  <c r="AC29" i="3"/>
  <c r="AC40" i="3"/>
  <c r="AC39" i="3"/>
  <c r="AC14" i="3"/>
  <c r="AC15" i="3"/>
  <c r="I35" i="3"/>
  <c r="I9" i="3"/>
  <c r="AC7" i="3"/>
  <c r="AC8" i="3"/>
  <c r="AC27" i="3"/>
  <c r="AC47" i="3"/>
  <c r="AC6" i="3"/>
  <c r="AC42" i="3"/>
  <c r="I32" i="3"/>
  <c r="AC41" i="3"/>
  <c r="AO3" i="3"/>
  <c r="O45" i="3"/>
  <c r="O42" i="3"/>
  <c r="AO42" i="3"/>
  <c r="O5" i="3"/>
  <c r="O40" i="3"/>
  <c r="AO16" i="3"/>
  <c r="O23" i="3"/>
  <c r="O6" i="3"/>
  <c r="AO28" i="3"/>
  <c r="AO11" i="3"/>
  <c r="O20" i="3"/>
  <c r="O28" i="3"/>
  <c r="AO23" i="3"/>
  <c r="O13" i="3"/>
  <c r="O9" i="3"/>
  <c r="AO6" i="3"/>
  <c r="AO34" i="3"/>
  <c r="AO5" i="3"/>
  <c r="AO33" i="3"/>
  <c r="O4" i="3"/>
  <c r="AO25" i="3"/>
  <c r="O22" i="3"/>
  <c r="J45" i="3"/>
  <c r="J37" i="3"/>
  <c r="J31" i="3"/>
  <c r="AF27" i="3"/>
  <c r="J27" i="3"/>
  <c r="J11" i="3"/>
  <c r="AF12" i="3"/>
  <c r="AF16" i="3"/>
  <c r="AF33" i="3"/>
  <c r="AF28" i="3"/>
  <c r="J38" i="3"/>
  <c r="J20" i="3"/>
  <c r="AF4" i="3"/>
  <c r="AF3" i="3"/>
  <c r="AF17" i="3"/>
  <c r="AF47" i="3"/>
  <c r="J36" i="3"/>
  <c r="J30" i="3"/>
  <c r="J26" i="3"/>
  <c r="J16" i="3"/>
  <c r="AF5" i="3"/>
  <c r="J6" i="3"/>
  <c r="J12" i="3"/>
  <c r="AF15" i="3"/>
  <c r="AF26" i="3"/>
  <c r="AF29" i="3"/>
  <c r="AF30" i="3"/>
  <c r="AF25" i="3"/>
  <c r="AR25" i="3" s="1"/>
  <c r="AF46" i="3"/>
  <c r="AF44" i="3"/>
  <c r="AF43" i="3"/>
  <c r="AF31" i="3"/>
  <c r="J43" i="3"/>
  <c r="J41" i="3"/>
  <c r="AF45" i="3"/>
  <c r="J21" i="3"/>
  <c r="S21" i="3" s="1"/>
  <c r="J8" i="3"/>
  <c r="J3" i="3"/>
  <c r="J19" i="3"/>
  <c r="J23" i="3"/>
  <c r="AF41" i="3"/>
  <c r="AF23" i="3"/>
  <c r="J14" i="3"/>
  <c r="AF19" i="3"/>
  <c r="AR19" i="3" s="1"/>
  <c r="AF42" i="3"/>
  <c r="J34" i="3"/>
  <c r="J42" i="3"/>
  <c r="S42" i="3" s="1"/>
  <c r="J35" i="3"/>
  <c r="J25" i="3"/>
  <c r="J15" i="3"/>
  <c r="AF8" i="3"/>
  <c r="J10" i="3"/>
  <c r="S10" i="3" s="1"/>
  <c r="J5" i="3"/>
  <c r="J40" i="3"/>
  <c r="J33" i="3"/>
  <c r="AF32" i="3"/>
  <c r="AR32" i="3" s="1"/>
  <c r="AF34" i="3"/>
  <c r="AF20" i="3"/>
  <c r="J7" i="3"/>
  <c r="AF6" i="3"/>
  <c r="AR6" i="3" s="1"/>
  <c r="AF7" i="3"/>
  <c r="J47" i="3"/>
  <c r="J44" i="3"/>
  <c r="J29" i="3"/>
  <c r="J28" i="3"/>
  <c r="J17" i="3"/>
  <c r="AF18" i="3"/>
  <c r="J4" i="3"/>
  <c r="J18" i="3"/>
  <c r="AF10" i="3"/>
  <c r="J46" i="3"/>
  <c r="S46" i="3" s="1"/>
  <c r="J39" i="3"/>
  <c r="J32" i="3"/>
  <c r="J22" i="3"/>
  <c r="J9" i="3"/>
  <c r="S9" i="3" s="1"/>
  <c r="AF13" i="3"/>
  <c r="AF9" i="3"/>
  <c r="AF38" i="3"/>
  <c r="J13" i="3"/>
  <c r="AF21" i="3"/>
  <c r="AF22" i="3"/>
  <c r="AF39" i="3"/>
  <c r="AF14" i="3"/>
  <c r="AF36" i="3"/>
  <c r="AF35" i="3"/>
  <c r="AF37" i="3"/>
  <c r="AF40" i="3"/>
  <c r="AF11" i="3"/>
  <c r="AO41" i="3"/>
  <c r="AO47" i="3"/>
  <c r="H42" i="3"/>
  <c r="H43" i="3"/>
  <c r="H41" i="3"/>
  <c r="AB22" i="3"/>
  <c r="H3" i="3"/>
  <c r="AB13" i="3"/>
  <c r="AQ13" i="3" s="1"/>
  <c r="H14" i="3"/>
  <c r="AB12" i="3"/>
  <c r="AB10" i="3"/>
  <c r="AB9" i="3"/>
  <c r="AB39" i="3"/>
  <c r="AB32" i="3"/>
  <c r="H47" i="3"/>
  <c r="AB14" i="3"/>
  <c r="H30" i="3"/>
  <c r="AB15" i="3"/>
  <c r="H40" i="3"/>
  <c r="H35" i="3"/>
  <c r="H39" i="3"/>
  <c r="AB20" i="3"/>
  <c r="H26" i="3"/>
  <c r="H9" i="3"/>
  <c r="AB31" i="3"/>
  <c r="AB4" i="3"/>
  <c r="AB8" i="3"/>
  <c r="AB11" i="3"/>
  <c r="AB28" i="3"/>
  <c r="H33" i="3"/>
  <c r="AB16" i="3"/>
  <c r="AQ16" i="3" s="1"/>
  <c r="H38" i="3"/>
  <c r="H34" i="3"/>
  <c r="H29" i="3"/>
  <c r="AB35" i="3"/>
  <c r="H21" i="3"/>
  <c r="AB5" i="3"/>
  <c r="AB30" i="3"/>
  <c r="AQ30" i="3" s="1"/>
  <c r="H15" i="3"/>
  <c r="R15" i="3" s="1"/>
  <c r="H12" i="3"/>
  <c r="AB29" i="3"/>
  <c r="AB19" i="3"/>
  <c r="AB33" i="3"/>
  <c r="AB41" i="3"/>
  <c r="AB44" i="3"/>
  <c r="AB43" i="3"/>
  <c r="AB40" i="3"/>
  <c r="H7" i="3"/>
  <c r="H44" i="3"/>
  <c r="AB42" i="3"/>
  <c r="H27" i="3"/>
  <c r="R27" i="3" s="1"/>
  <c r="H28" i="3"/>
  <c r="R28" i="3" s="1"/>
  <c r="H10" i="3"/>
  <c r="H13" i="3"/>
  <c r="R13" i="3" s="1"/>
  <c r="H4" i="3"/>
  <c r="H8" i="3"/>
  <c r="AB3" i="3"/>
  <c r="H46" i="3"/>
  <c r="AB34" i="3"/>
  <c r="AB25" i="3"/>
  <c r="AQ25" i="3" s="1"/>
  <c r="H19" i="3"/>
  <c r="AB6" i="3"/>
  <c r="AQ6" i="3" s="1"/>
  <c r="H5" i="3"/>
  <c r="H31" i="3"/>
  <c r="R31" i="3" s="1"/>
  <c r="H6" i="3"/>
  <c r="AB45" i="3"/>
  <c r="H45" i="3"/>
  <c r="AB23" i="3"/>
  <c r="AB18" i="3"/>
  <c r="AQ18" i="3" s="1"/>
  <c r="H32" i="3"/>
  <c r="H37" i="3"/>
  <c r="H22" i="3"/>
  <c r="H18" i="3"/>
  <c r="AB21" i="3"/>
  <c r="AB7" i="3"/>
  <c r="AB38" i="3"/>
  <c r="H16" i="3"/>
  <c r="H17" i="3"/>
  <c r="H20" i="3"/>
  <c r="AB47" i="3"/>
  <c r="AB27" i="3"/>
  <c r="AB37" i="3"/>
  <c r="AB26" i="3"/>
  <c r="H36" i="3"/>
  <c r="R36" i="3" s="1"/>
  <c r="AB17" i="3"/>
  <c r="AB46" i="3"/>
  <c r="AB36" i="3"/>
  <c r="H25" i="3"/>
  <c r="H23" i="3"/>
  <c r="H11" i="3"/>
  <c r="AO26" i="3"/>
  <c r="AO27" i="3"/>
  <c r="O8" i="3"/>
  <c r="AO8" i="3"/>
  <c r="AO20" i="3"/>
  <c r="O17" i="3"/>
  <c r="AO31" i="3"/>
  <c r="AO45" i="3"/>
  <c r="O12" i="3"/>
  <c r="AO9" i="3"/>
  <c r="O27" i="3"/>
  <c r="O30" i="3"/>
  <c r="AO39" i="3"/>
  <c r="AO32" i="3"/>
  <c r="AO14" i="3"/>
  <c r="O43" i="3"/>
  <c r="L47" i="3"/>
  <c r="L40" i="3"/>
  <c r="T40" i="3" s="1"/>
  <c r="L35" i="3"/>
  <c r="AJ41" i="3"/>
  <c r="L19" i="3"/>
  <c r="L14" i="3"/>
  <c r="L25" i="3"/>
  <c r="AJ4" i="3"/>
  <c r="AJ11" i="3"/>
  <c r="AJ10" i="3"/>
  <c r="AS10" i="3" s="1"/>
  <c r="L39" i="3"/>
  <c r="AJ34" i="3"/>
  <c r="L15" i="3"/>
  <c r="L11" i="3"/>
  <c r="L32" i="3"/>
  <c r="AJ13" i="3"/>
  <c r="L46" i="3"/>
  <c r="T46" i="3" s="1"/>
  <c r="AJ42" i="3"/>
  <c r="AS42" i="3" s="1"/>
  <c r="L31" i="3"/>
  <c r="L34" i="3"/>
  <c r="AJ28" i="3"/>
  <c r="AJ6" i="3"/>
  <c r="L17" i="3"/>
  <c r="L23" i="3"/>
  <c r="AJ8" i="3"/>
  <c r="AJ3" i="3"/>
  <c r="AS3" i="3" s="1"/>
  <c r="AJ33" i="3"/>
  <c r="AJ40" i="3"/>
  <c r="AJ44" i="3"/>
  <c r="L21" i="3"/>
  <c r="L4" i="3"/>
  <c r="AJ46" i="3"/>
  <c r="L29" i="3"/>
  <c r="L44" i="3"/>
  <c r="T44" i="3" s="1"/>
  <c r="AJ45" i="3"/>
  <c r="L30" i="3"/>
  <c r="L26" i="3"/>
  <c r="L27" i="3"/>
  <c r="L6" i="3"/>
  <c r="L9" i="3"/>
  <c r="AJ12" i="3"/>
  <c r="L10" i="3"/>
  <c r="T10" i="3" s="1"/>
  <c r="AJ15" i="3"/>
  <c r="L41" i="3"/>
  <c r="L18" i="3"/>
  <c r="AJ19" i="3"/>
  <c r="AJ37" i="3"/>
  <c r="L37" i="3"/>
  <c r="L22" i="3"/>
  <c r="L36" i="3"/>
  <c r="T36" i="3" s="1"/>
  <c r="L7" i="3"/>
  <c r="L8" i="3"/>
  <c r="T8" i="3" s="1"/>
  <c r="L43" i="3"/>
  <c r="L38" i="3"/>
  <c r="L28" i="3"/>
  <c r="L20" i="3"/>
  <c r="AJ27" i="3"/>
  <c r="AS27" i="3" s="1"/>
  <c r="AJ5" i="3"/>
  <c r="AJ18" i="3"/>
  <c r="L16" i="3"/>
  <c r="AJ17" i="3"/>
  <c r="AJ38" i="3"/>
  <c r="AJ35" i="3"/>
  <c r="AJ23" i="3"/>
  <c r="L12" i="3"/>
  <c r="T12" i="3" s="1"/>
  <c r="L13" i="3"/>
  <c r="T13" i="3" s="1"/>
  <c r="L5" i="3"/>
  <c r="AJ25" i="3"/>
  <c r="AJ20" i="3"/>
  <c r="L3" i="3"/>
  <c r="AJ7" i="3"/>
  <c r="AJ47" i="3"/>
  <c r="AS47" i="3" s="1"/>
  <c r="AJ22" i="3"/>
  <c r="AS22" i="3" s="1"/>
  <c r="AJ16" i="3"/>
  <c r="AS16" i="3" s="1"/>
  <c r="AJ21" i="3"/>
  <c r="L33" i="3"/>
  <c r="AJ43" i="3"/>
  <c r="AJ30" i="3"/>
  <c r="AJ9" i="3"/>
  <c r="AJ32" i="3"/>
  <c r="AJ31" i="3"/>
  <c r="L42" i="3"/>
  <c r="AJ14" i="3"/>
  <c r="AJ26" i="3"/>
  <c r="AS26" i="3" s="1"/>
  <c r="AJ36" i="3"/>
  <c r="L45" i="3"/>
  <c r="AJ39" i="3"/>
  <c r="AJ29" i="3"/>
  <c r="F41" i="3"/>
  <c r="F32" i="3"/>
  <c r="F37" i="3"/>
  <c r="F18" i="3"/>
  <c r="F13" i="3"/>
  <c r="F22" i="3"/>
  <c r="X20" i="3"/>
  <c r="F43" i="3"/>
  <c r="C42" i="3"/>
  <c r="BD42" i="3" s="1"/>
  <c r="C38" i="3"/>
  <c r="BD38" i="3" s="1"/>
  <c r="X25" i="3"/>
  <c r="X40" i="3"/>
  <c r="X35" i="3"/>
  <c r="F31" i="3"/>
  <c r="F36" i="3"/>
  <c r="F3" i="3"/>
  <c r="F10" i="3"/>
  <c r="D33" i="3"/>
  <c r="X36" i="3"/>
  <c r="X43" i="3"/>
  <c r="F46" i="3"/>
  <c r="F27" i="3"/>
  <c r="Q27" i="3" s="1"/>
  <c r="F5" i="3"/>
  <c r="Q5" i="3" s="1"/>
  <c r="F11" i="3"/>
  <c r="F15" i="3"/>
  <c r="X18" i="3"/>
  <c r="X29" i="3"/>
  <c r="D9" i="3"/>
  <c r="X28" i="3"/>
  <c r="F7" i="3"/>
  <c r="F6" i="3"/>
  <c r="F47" i="3"/>
  <c r="F34" i="3"/>
  <c r="F38" i="3"/>
  <c r="Q38" i="3" s="1"/>
  <c r="F29" i="3"/>
  <c r="F25" i="3"/>
  <c r="X13" i="3"/>
  <c r="F14" i="3"/>
  <c r="F17" i="3"/>
  <c r="X8" i="3"/>
  <c r="D42" i="3"/>
  <c r="D29" i="3"/>
  <c r="X19" i="3"/>
  <c r="X33" i="3"/>
  <c r="X47" i="3"/>
  <c r="F33" i="3"/>
  <c r="F28" i="3"/>
  <c r="F35" i="3"/>
  <c r="F12" i="3"/>
  <c r="X44" i="3"/>
  <c r="X5" i="3"/>
  <c r="X4" i="3"/>
  <c r="F8" i="3"/>
  <c r="D13" i="3"/>
  <c r="F44" i="3"/>
  <c r="F40" i="3"/>
  <c r="X37" i="3"/>
  <c r="F26" i="3"/>
  <c r="F19" i="3"/>
  <c r="Q19" i="3" s="1"/>
  <c r="X34" i="3"/>
  <c r="F39" i="3"/>
  <c r="F23" i="3"/>
  <c r="X27" i="3"/>
  <c r="X45" i="3"/>
  <c r="X42" i="3"/>
  <c r="F30" i="3"/>
  <c r="X46" i="3"/>
  <c r="F21" i="3"/>
  <c r="F4" i="3"/>
  <c r="X23" i="3"/>
  <c r="X16" i="3"/>
  <c r="F16" i="3"/>
  <c r="F20" i="3"/>
  <c r="X15" i="3"/>
  <c r="X21" i="3"/>
  <c r="X7" i="3"/>
  <c r="X26" i="3"/>
  <c r="F42" i="3"/>
  <c r="X41" i="3"/>
  <c r="AP41" i="3" s="1"/>
  <c r="F45" i="3"/>
  <c r="X31" i="3"/>
  <c r="X22" i="3"/>
  <c r="X14" i="3"/>
  <c r="F9" i="3"/>
  <c r="X12" i="3"/>
  <c r="X6" i="3"/>
  <c r="D38" i="3"/>
  <c r="X10" i="3"/>
  <c r="X11" i="3"/>
  <c r="X9" i="3"/>
  <c r="X3" i="3"/>
  <c r="X17" i="3"/>
  <c r="X32" i="3"/>
  <c r="C18" i="3"/>
  <c r="D14" i="3"/>
  <c r="X30" i="3"/>
  <c r="D32" i="3"/>
  <c r="X39" i="3"/>
  <c r="X38" i="3"/>
  <c r="O14" i="3"/>
  <c r="AO19" i="3"/>
  <c r="O21" i="3"/>
  <c r="O37" i="3"/>
  <c r="O10" i="3"/>
  <c r="O46" i="3"/>
  <c r="O34" i="3"/>
  <c r="AO37" i="3"/>
  <c r="O36" i="3"/>
  <c r="AP29" i="3" l="1"/>
  <c r="AQ26" i="3"/>
  <c r="AQ7" i="3"/>
  <c r="AQ45" i="3"/>
  <c r="S41" i="3"/>
  <c r="AR8" i="3"/>
  <c r="S14" i="3"/>
  <c r="S18" i="3"/>
  <c r="AQ8" i="3"/>
  <c r="AP3" i="3"/>
  <c r="AQ35" i="3"/>
  <c r="C41" i="3"/>
  <c r="BD41" i="3" s="1"/>
  <c r="D5" i="3"/>
  <c r="C47" i="3"/>
  <c r="BB47" i="3" s="1"/>
  <c r="Q15" i="3"/>
  <c r="Q41" i="3"/>
  <c r="C23" i="3"/>
  <c r="BD23" i="3" s="1"/>
  <c r="C37" i="3"/>
  <c r="BD37" i="3" s="1"/>
  <c r="R44" i="3"/>
  <c r="AR34" i="3"/>
  <c r="AP8" i="3"/>
  <c r="AQ23" i="3"/>
  <c r="AP9" i="3"/>
  <c r="R40" i="3"/>
  <c r="AR14" i="3"/>
  <c r="S7" i="3"/>
  <c r="C5" i="3"/>
  <c r="BD5" i="3" s="1"/>
  <c r="C45" i="3"/>
  <c r="BD45" i="3" s="1"/>
  <c r="AP44" i="3"/>
  <c r="D10" i="3"/>
  <c r="Q22" i="3"/>
  <c r="S23" i="3"/>
  <c r="D46" i="3"/>
  <c r="Q42" i="3"/>
  <c r="C30" i="3"/>
  <c r="BB30" i="3" s="1"/>
  <c r="D27" i="3"/>
  <c r="D18" i="3"/>
  <c r="D7" i="3"/>
  <c r="C15" i="3"/>
  <c r="BD15" i="3" s="1"/>
  <c r="D28" i="3"/>
  <c r="C27" i="3"/>
  <c r="BD27" i="3" s="1"/>
  <c r="AP43" i="3"/>
  <c r="T25" i="3"/>
  <c r="AP22" i="3"/>
  <c r="AS23" i="3"/>
  <c r="AP30" i="3"/>
  <c r="C43" i="3"/>
  <c r="BD43" i="3" s="1"/>
  <c r="C10" i="3"/>
  <c r="BD10" i="3" s="1"/>
  <c r="C40" i="3"/>
  <c r="BD40" i="3" s="1"/>
  <c r="C12" i="3"/>
  <c r="BD12" i="3" s="1"/>
  <c r="D25" i="3"/>
  <c r="T38" i="3"/>
  <c r="T15" i="3"/>
  <c r="D36" i="3"/>
  <c r="C6" i="3"/>
  <c r="BB6" i="3" s="1"/>
  <c r="D37" i="3"/>
  <c r="AP19" i="3"/>
  <c r="C14" i="3"/>
  <c r="BB14" i="3" s="1"/>
  <c r="AP17" i="3"/>
  <c r="AP28" i="3"/>
  <c r="Q23" i="3"/>
  <c r="AP32" i="3"/>
  <c r="Q45" i="3"/>
  <c r="T32" i="3"/>
  <c r="R23" i="3"/>
  <c r="R34" i="3"/>
  <c r="R30" i="3"/>
  <c r="AR33" i="3"/>
  <c r="D41" i="3"/>
  <c r="D44" i="3"/>
  <c r="D6" i="3"/>
  <c r="C33" i="3"/>
  <c r="BD33" i="3" s="1"/>
  <c r="D17" i="3"/>
  <c r="T45" i="3"/>
  <c r="T3" i="3"/>
  <c r="R7" i="3"/>
  <c r="AR21" i="3"/>
  <c r="S29" i="3"/>
  <c r="D43" i="3"/>
  <c r="D40" i="3"/>
  <c r="Q16" i="3"/>
  <c r="C36" i="3"/>
  <c r="BD36" i="3" s="1"/>
  <c r="C7" i="3"/>
  <c r="BB7" i="3" s="1"/>
  <c r="T33" i="3"/>
  <c r="T16" i="3"/>
  <c r="T41" i="3"/>
  <c r="T30" i="3"/>
  <c r="R17" i="3"/>
  <c r="AQ20" i="3"/>
  <c r="AS20" i="3"/>
  <c r="S33" i="3"/>
  <c r="D15" i="3"/>
  <c r="C3" i="3"/>
  <c r="BD3" i="3" s="1"/>
  <c r="C17" i="3"/>
  <c r="BB17" i="3" s="1"/>
  <c r="C19" i="3"/>
  <c r="BB19" i="3" s="1"/>
  <c r="C16" i="3"/>
  <c r="BD16" i="3" s="1"/>
  <c r="AS14" i="3"/>
  <c r="AS45" i="3"/>
  <c r="AR9" i="3"/>
  <c r="AP7" i="3"/>
  <c r="Q20" i="3"/>
  <c r="Q14" i="3"/>
  <c r="Q46" i="3"/>
  <c r="Q10" i="3"/>
  <c r="AP14" i="3"/>
  <c r="AP21" i="3"/>
  <c r="AP26" i="3"/>
  <c r="AP15" i="3"/>
  <c r="Q26" i="3"/>
  <c r="AP16" i="3"/>
  <c r="Q35" i="3"/>
  <c r="AS12" i="3"/>
  <c r="T29" i="3"/>
  <c r="AS8" i="3"/>
  <c r="T47" i="3"/>
  <c r="AQ34" i="3"/>
  <c r="AQ33" i="3"/>
  <c r="R42" i="3"/>
  <c r="AR18" i="3"/>
  <c r="AR45" i="3"/>
  <c r="S31" i="3"/>
  <c r="C46" i="3"/>
  <c r="BD46" i="3" s="1"/>
  <c r="D21" i="3"/>
  <c r="D16" i="3"/>
  <c r="C44" i="3"/>
  <c r="BD44" i="3" s="1"/>
  <c r="D3" i="3"/>
  <c r="C39" i="3"/>
  <c r="BD39" i="3" s="1"/>
  <c r="D19" i="3"/>
  <c r="C8" i="3"/>
  <c r="BD8" i="3" s="1"/>
  <c r="D47" i="3"/>
  <c r="Q3" i="3"/>
  <c r="D34" i="3"/>
  <c r="R11" i="3"/>
  <c r="AQ42" i="3"/>
  <c r="AQ15" i="3"/>
  <c r="AP10" i="3"/>
  <c r="Q33" i="3"/>
  <c r="C26" i="3"/>
  <c r="BD26" i="3" s="1"/>
  <c r="D4" i="3"/>
  <c r="Q47" i="3"/>
  <c r="D39" i="3"/>
  <c r="C20" i="3"/>
  <c r="BB20" i="3" s="1"/>
  <c r="C29" i="3"/>
  <c r="BD29" i="3" s="1"/>
  <c r="AS7" i="3"/>
  <c r="AS35" i="3"/>
  <c r="T4" i="3"/>
  <c r="T17" i="3"/>
  <c r="AQ31" i="3"/>
  <c r="S32" i="3"/>
  <c r="S25" i="3"/>
  <c r="AR26" i="3"/>
  <c r="D35" i="3"/>
  <c r="D23" i="3"/>
  <c r="C21" i="3"/>
  <c r="BD21" i="3" s="1"/>
  <c r="AP12" i="3"/>
  <c r="D22" i="3"/>
  <c r="D12" i="3"/>
  <c r="D31" i="3"/>
  <c r="C22" i="3"/>
  <c r="BD22" i="3" s="1"/>
  <c r="C11" i="3"/>
  <c r="BD11" i="3" s="1"/>
  <c r="D45" i="3"/>
  <c r="D30" i="3"/>
  <c r="C25" i="3"/>
  <c r="BB25" i="3" s="1"/>
  <c r="AS34" i="3"/>
  <c r="AS41" i="3"/>
  <c r="AQ46" i="3"/>
  <c r="AR10" i="3"/>
  <c r="D11" i="3"/>
  <c r="C4" i="3"/>
  <c r="BB4" i="3" s="1"/>
  <c r="C28" i="3"/>
  <c r="BD28" i="3" s="1"/>
  <c r="AP11" i="3"/>
  <c r="Q9" i="3"/>
  <c r="D26" i="3"/>
  <c r="D20" i="3"/>
  <c r="AP23" i="3"/>
  <c r="C9" i="3"/>
  <c r="BD9" i="3" s="1"/>
  <c r="C31" i="3"/>
  <c r="BD31" i="3" s="1"/>
  <c r="C32" i="3"/>
  <c r="BB32" i="3" s="1"/>
  <c r="C13" i="3"/>
  <c r="BB13" i="3" s="1"/>
  <c r="D8" i="3"/>
  <c r="C35" i="3"/>
  <c r="BB38" i="3" s="1"/>
  <c r="AS15" i="3"/>
  <c r="T39" i="3"/>
  <c r="R41" i="3"/>
  <c r="S5" i="3"/>
  <c r="AR5" i="3"/>
  <c r="AR4" i="3"/>
  <c r="AT45" i="3"/>
  <c r="U31" i="3"/>
  <c r="U16" i="3"/>
  <c r="AS33" i="3"/>
  <c r="U13" i="3"/>
  <c r="AT35" i="3"/>
  <c r="U32" i="3"/>
  <c r="AT17" i="3"/>
  <c r="Q4" i="3"/>
  <c r="Q39" i="3"/>
  <c r="Q28" i="3"/>
  <c r="AP33" i="3"/>
  <c r="Q29" i="3"/>
  <c r="Q7" i="3"/>
  <c r="AP18" i="3"/>
  <c r="Q32" i="3"/>
  <c r="T42" i="3"/>
  <c r="AS5" i="3"/>
  <c r="AQ41" i="3"/>
  <c r="R21" i="3"/>
  <c r="AQ11" i="3"/>
  <c r="R35" i="3"/>
  <c r="AQ9" i="3"/>
  <c r="R43" i="3"/>
  <c r="AR36" i="3"/>
  <c r="AR13" i="3"/>
  <c r="S4" i="3"/>
  <c r="S16" i="3"/>
  <c r="S20" i="3"/>
  <c r="AR27" i="3"/>
  <c r="AT41" i="3"/>
  <c r="AT42" i="3"/>
  <c r="AT32" i="3"/>
  <c r="AT14" i="3"/>
  <c r="AT40" i="3"/>
  <c r="U34" i="3"/>
  <c r="AT3" i="3"/>
  <c r="AS31" i="3"/>
  <c r="T22" i="3"/>
  <c r="R45" i="3"/>
  <c r="AR30" i="3"/>
  <c r="S26" i="3"/>
  <c r="S38" i="3"/>
  <c r="AP31" i="3"/>
  <c r="AP46" i="3"/>
  <c r="Q11" i="3"/>
  <c r="Q43" i="3"/>
  <c r="T37" i="3"/>
  <c r="T9" i="3"/>
  <c r="AS46" i="3"/>
  <c r="T23" i="3"/>
  <c r="AS13" i="3"/>
  <c r="AQ21" i="3"/>
  <c r="AQ19" i="3"/>
  <c r="AQ4" i="3"/>
  <c r="AQ12" i="3"/>
  <c r="S17" i="3"/>
  <c r="AR20" i="3"/>
  <c r="S30" i="3"/>
  <c r="AR28" i="3"/>
  <c r="U29" i="3"/>
  <c r="Q17" i="3"/>
  <c r="AS19" i="3"/>
  <c r="T11" i="3"/>
  <c r="R8" i="3"/>
  <c r="AR47" i="3"/>
  <c r="AP6" i="3"/>
  <c r="AP45" i="3"/>
  <c r="Q13" i="3"/>
  <c r="AS36" i="3"/>
  <c r="AS43" i="3"/>
  <c r="T26" i="3"/>
  <c r="AS44" i="3"/>
  <c r="T19" i="3"/>
  <c r="R37" i="3"/>
  <c r="R5" i="3"/>
  <c r="R4" i="3"/>
  <c r="AT31" i="3"/>
  <c r="U8" i="3"/>
  <c r="U6" i="3"/>
  <c r="AT15" i="3"/>
  <c r="U46" i="3"/>
  <c r="U21" i="3"/>
  <c r="U7" i="3"/>
  <c r="AS6" i="3"/>
  <c r="AQ47" i="3"/>
  <c r="AP27" i="3"/>
  <c r="Q44" i="3"/>
  <c r="Q12" i="3"/>
  <c r="AP13" i="3"/>
  <c r="Q18" i="3"/>
  <c r="AS25" i="3"/>
  <c r="AS40" i="3"/>
  <c r="T34" i="3"/>
  <c r="R32" i="3"/>
  <c r="AQ43" i="3"/>
  <c r="AQ22" i="3"/>
  <c r="S47" i="3"/>
  <c r="S34" i="3"/>
  <c r="S3" i="3"/>
  <c r="AR44" i="3"/>
  <c r="AR3" i="3"/>
  <c r="BB21" i="3"/>
  <c r="AP40" i="3"/>
  <c r="R33" i="3"/>
  <c r="AQ32" i="3"/>
  <c r="S40" i="3"/>
  <c r="S6" i="3"/>
  <c r="S11" i="3"/>
  <c r="AT19" i="3"/>
  <c r="U37" i="3"/>
  <c r="AT8" i="3"/>
  <c r="Q25" i="3"/>
  <c r="Q6" i="3"/>
  <c r="AP25" i="3"/>
  <c r="Q37" i="3"/>
  <c r="AS21" i="3"/>
  <c r="T5" i="3"/>
  <c r="AS18" i="3"/>
  <c r="T7" i="3"/>
  <c r="T31" i="3"/>
  <c r="T35" i="3"/>
  <c r="AQ17" i="3"/>
  <c r="R16" i="3"/>
  <c r="R19" i="3"/>
  <c r="R10" i="3"/>
  <c r="AQ44" i="3"/>
  <c r="AQ5" i="3"/>
  <c r="AQ28" i="3"/>
  <c r="R39" i="3"/>
  <c r="AR35" i="3"/>
  <c r="AR7" i="3"/>
  <c r="AR42" i="3"/>
  <c r="S8" i="3"/>
  <c r="AR46" i="3"/>
  <c r="S27" i="3"/>
  <c r="U43" i="3"/>
  <c r="AT4" i="3"/>
  <c r="U36" i="3"/>
  <c r="AT47" i="3"/>
  <c r="U42" i="3"/>
  <c r="U26" i="3"/>
  <c r="AT18" i="3"/>
  <c r="AT25" i="3"/>
  <c r="U20" i="3"/>
  <c r="Q21" i="3"/>
  <c r="AP34" i="3"/>
  <c r="AQ10" i="3"/>
  <c r="Q34" i="3"/>
  <c r="AS29" i="3"/>
  <c r="AS32" i="3"/>
  <c r="T20" i="3"/>
  <c r="AS4" i="3"/>
  <c r="R46" i="3"/>
  <c r="R29" i="3"/>
  <c r="S22" i="3"/>
  <c r="S15" i="3"/>
  <c r="AR23" i="3"/>
  <c r="AR29" i="3"/>
  <c r="S37" i="3"/>
  <c r="AT16" i="3"/>
  <c r="AT34" i="3"/>
  <c r="U28" i="3"/>
  <c r="AT23" i="3"/>
  <c r="AT28" i="3"/>
  <c r="U23" i="3"/>
  <c r="U14" i="3"/>
  <c r="U44" i="3"/>
  <c r="AT13" i="3"/>
  <c r="BD18" i="3"/>
  <c r="BB18" i="3"/>
  <c r="AP36" i="3"/>
  <c r="Q36" i="3"/>
  <c r="AP20" i="3"/>
  <c r="AS9" i="3"/>
  <c r="T28" i="3"/>
  <c r="T6" i="3"/>
  <c r="AQ27" i="3"/>
  <c r="R18" i="3"/>
  <c r="R6" i="3"/>
  <c r="AQ3" i="3"/>
  <c r="AQ29" i="3"/>
  <c r="R14" i="3"/>
  <c r="AR22" i="3"/>
  <c r="S28" i="3"/>
  <c r="AR41" i="3"/>
  <c r="S43" i="3"/>
  <c r="S36" i="3"/>
  <c r="S45" i="3"/>
  <c r="U22" i="3"/>
  <c r="U41" i="3"/>
  <c r="AT29" i="3"/>
  <c r="AT21" i="3"/>
  <c r="U10" i="3"/>
  <c r="U45" i="3"/>
  <c r="AT33" i="3"/>
  <c r="BB34" i="3"/>
  <c r="BD34" i="3"/>
  <c r="AS11" i="3"/>
  <c r="U47" i="3"/>
  <c r="Q30" i="3"/>
  <c r="AP4" i="3"/>
  <c r="AP42" i="3"/>
  <c r="AP5" i="3"/>
  <c r="Q31" i="3"/>
  <c r="AS30" i="3"/>
  <c r="T27" i="3"/>
  <c r="T21" i="3"/>
  <c r="T14" i="3"/>
  <c r="R25" i="3"/>
  <c r="R22" i="3"/>
  <c r="R12" i="3"/>
  <c r="R38" i="3"/>
  <c r="R9" i="3"/>
  <c r="AQ14" i="3"/>
  <c r="AR11" i="3"/>
  <c r="S39" i="3"/>
  <c r="S35" i="3"/>
  <c r="AR31" i="3"/>
  <c r="AR15" i="3"/>
  <c r="AR16" i="3"/>
  <c r="AT27" i="3"/>
  <c r="U4" i="3"/>
  <c r="U40" i="3"/>
  <c r="U9" i="3"/>
  <c r="AT7" i="3"/>
  <c r="U19" i="3"/>
  <c r="AT5" i="3"/>
  <c r="AT6" i="3"/>
  <c r="AT20" i="3"/>
  <c r="AT11" i="3"/>
  <c r="AT44" i="3"/>
  <c r="AT36" i="3"/>
  <c r="Q8" i="3"/>
  <c r="AP47" i="3"/>
  <c r="Q40" i="3"/>
  <c r="AP35" i="3"/>
  <c r="AS17" i="3"/>
  <c r="T43" i="3"/>
  <c r="T18" i="3"/>
  <c r="AS28" i="3"/>
  <c r="AQ36" i="3"/>
  <c r="R20" i="3"/>
  <c r="AQ40" i="3"/>
  <c r="R26" i="3"/>
  <c r="R47" i="3"/>
  <c r="R3" i="3"/>
  <c r="AR40" i="3"/>
  <c r="S13" i="3"/>
  <c r="S44" i="3"/>
  <c r="S19" i="3"/>
  <c r="AR43" i="3"/>
  <c r="S12" i="3"/>
  <c r="AR17" i="3"/>
  <c r="AR12" i="3"/>
  <c r="U5" i="3"/>
  <c r="U27" i="3"/>
  <c r="U39" i="3"/>
  <c r="AT30" i="3"/>
  <c r="U30" i="3"/>
  <c r="U12" i="3"/>
  <c r="U17" i="3"/>
  <c r="U25" i="3"/>
  <c r="AT9" i="3"/>
  <c r="AT26" i="3"/>
  <c r="P15" i="3" l="1"/>
  <c r="BD30" i="3"/>
  <c r="BB5" i="3"/>
  <c r="BB10" i="3"/>
  <c r="BB15" i="3"/>
  <c r="BD20" i="3"/>
  <c r="BB23" i="3"/>
  <c r="BD6" i="3"/>
  <c r="BD14" i="3"/>
  <c r="BD47" i="3"/>
  <c r="BB27" i="3"/>
  <c r="BB12" i="3"/>
  <c r="BB33" i="3"/>
  <c r="BB26" i="3"/>
  <c r="BE21" i="3"/>
  <c r="BG21" i="3" s="1"/>
  <c r="BE8" i="3"/>
  <c r="BG8" i="3" s="1"/>
  <c r="BB16" i="3"/>
  <c r="BB8" i="3"/>
  <c r="BE19" i="3"/>
  <c r="BG19" i="3" s="1"/>
  <c r="BB40" i="3"/>
  <c r="BE45" i="3"/>
  <c r="BG45" i="3" s="1"/>
  <c r="P29" i="3"/>
  <c r="BD7" i="3"/>
  <c r="BE28" i="3"/>
  <c r="BG28" i="3" s="1"/>
  <c r="BD17" i="3"/>
  <c r="BB3" i="3"/>
  <c r="BD19" i="3"/>
  <c r="P41" i="3"/>
  <c r="P14" i="3"/>
  <c r="BB9" i="3"/>
  <c r="P46" i="3"/>
  <c r="BE43" i="3"/>
  <c r="BG43" i="3" s="1"/>
  <c r="BE3" i="3"/>
  <c r="BG3" i="3" s="1"/>
  <c r="BE35" i="3"/>
  <c r="BG35" i="3" s="1"/>
  <c r="P16" i="3"/>
  <c r="BE9" i="3"/>
  <c r="BG9" i="3" s="1"/>
  <c r="BD13" i="3"/>
  <c r="BB28" i="3"/>
  <c r="BD32" i="3"/>
  <c r="BD4" i="3"/>
  <c r="P33" i="3"/>
  <c r="BB31" i="3"/>
  <c r="BB11" i="3"/>
  <c r="P13" i="3"/>
  <c r="BB39" i="3"/>
  <c r="P9" i="3"/>
  <c r="BE15" i="3"/>
  <c r="BG15" i="3" s="1"/>
  <c r="BE23" i="3"/>
  <c r="BG23" i="3" s="1"/>
  <c r="BB36" i="3"/>
  <c r="BB41" i="3"/>
  <c r="BB22" i="3"/>
  <c r="BE26" i="3"/>
  <c r="BG26" i="3" s="1"/>
  <c r="BB45" i="3"/>
  <c r="BB29" i="3"/>
  <c r="P27" i="3"/>
  <c r="P7" i="3"/>
  <c r="BB35" i="3"/>
  <c r="BB43" i="3"/>
  <c r="P11" i="3"/>
  <c r="P32" i="3"/>
  <c r="P3" i="3"/>
  <c r="P12" i="3"/>
  <c r="BE33" i="3"/>
  <c r="BG33" i="3" s="1"/>
  <c r="BE46" i="3"/>
  <c r="BG46" i="3" s="1"/>
  <c r="BE44" i="3"/>
  <c r="BG44" i="3" s="1"/>
  <c r="BB37" i="3"/>
  <c r="BB44" i="3"/>
  <c r="BD25" i="3"/>
  <c r="BB42" i="3"/>
  <c r="BE22" i="3"/>
  <c r="BG22" i="3" s="1"/>
  <c r="P17" i="3"/>
  <c r="BE17" i="3"/>
  <c r="BG17" i="3" s="1"/>
  <c r="P47" i="3"/>
  <c r="BE31" i="3"/>
  <c r="BG31" i="3" s="1"/>
  <c r="P22" i="3"/>
  <c r="P31" i="3"/>
  <c r="BE10" i="3"/>
  <c r="BG10" i="3" s="1"/>
  <c r="BD35" i="3"/>
  <c r="BB46" i="3"/>
  <c r="P26" i="3"/>
  <c r="P35" i="3"/>
  <c r="P10" i="3"/>
  <c r="BE41" i="3"/>
  <c r="BG41" i="3" s="1"/>
  <c r="BE27" i="3"/>
  <c r="BG27" i="3" s="1"/>
  <c r="BE13" i="3"/>
  <c r="BG13" i="3" s="1"/>
  <c r="BE30" i="3"/>
  <c r="BG30" i="3" s="1"/>
  <c r="P23" i="3"/>
  <c r="P19" i="3"/>
  <c r="P44" i="3"/>
  <c r="BE11" i="3"/>
  <c r="BG11" i="3" s="1"/>
  <c r="BE7" i="3"/>
  <c r="BG7" i="3" s="1"/>
  <c r="P37" i="3"/>
  <c r="BE18" i="3"/>
  <c r="BG18" i="3" s="1"/>
  <c r="P20" i="3"/>
  <c r="P4" i="3"/>
  <c r="BE14" i="3"/>
  <c r="BG14" i="3" s="1"/>
  <c r="P45" i="3"/>
  <c r="P28" i="3"/>
  <c r="BE32" i="3"/>
  <c r="BG32" i="3" s="1"/>
  <c r="P5" i="3"/>
  <c r="P39" i="3"/>
  <c r="BE29" i="3"/>
  <c r="BG29" i="3" s="1"/>
  <c r="P42" i="3"/>
  <c r="BE12" i="3"/>
  <c r="BG12" i="3" s="1"/>
  <c r="P8" i="3"/>
  <c r="BE6" i="3"/>
  <c r="BG6" i="3" s="1"/>
  <c r="BE16" i="3"/>
  <c r="BG16" i="3" s="1"/>
  <c r="P38" i="3"/>
  <c r="P43" i="3"/>
  <c r="P18" i="3"/>
  <c r="P36" i="3"/>
  <c r="P34" i="3"/>
  <c r="BE40" i="3"/>
  <c r="BG40" i="3" s="1"/>
  <c r="P40" i="3"/>
  <c r="BE47" i="3"/>
  <c r="BG47" i="3" s="1"/>
  <c r="BE5" i="3"/>
  <c r="BG5" i="3" s="1"/>
  <c r="BE25" i="3"/>
  <c r="BG25" i="3" s="1"/>
  <c r="BE42" i="3"/>
  <c r="BG42" i="3" s="1"/>
  <c r="P30" i="3"/>
  <c r="P6" i="3"/>
  <c r="BE34" i="3"/>
  <c r="BG34" i="3" s="1"/>
  <c r="P25" i="3"/>
  <c r="BE4" i="3"/>
  <c r="BG4" i="3" s="1"/>
  <c r="BE36" i="3"/>
  <c r="BG36" i="3" s="1"/>
  <c r="BE20" i="3"/>
  <c r="BG20" i="3" s="1"/>
  <c r="P21" i="3"/>
</calcChain>
</file>

<file path=xl/comments1.xml><?xml version="1.0" encoding="utf-8"?>
<comments xmlns="http://schemas.openxmlformats.org/spreadsheetml/2006/main">
  <authors>
    <author/>
  </authors>
  <commentList>
    <comment ref="C1" authorId="0" shapeId="0">
      <text>
        <r>
          <rPr>
            <sz val="10"/>
            <color rgb="FF000000"/>
            <rFont val="Arimo"/>
          </rPr>
          <t xml:space="preserve">Haftalık verdiği bütün derslerins ayısı. Uzmanlık Alan dersleri de dahil. Not: 4 saatlik bir ders 2+2 şeklinde dağıtılmışsa her bir 2 saati ayrı bir ders şeklinde sayacaktır. </t>
        </r>
      </text>
    </comment>
    <comment ref="D1" authorId="0" shapeId="0">
      <text>
        <r>
          <rPr>
            <sz val="10"/>
            <color rgb="FF000000"/>
            <rFont val="Arimo"/>
          </rPr>
          <t>Haftalık verdiği derslerin toplam saati. Uzmanlık Alan dersleri sayılmaz.</t>
        </r>
      </text>
    </comment>
    <comment ref="V1" authorId="0" shapeId="0">
      <text>
        <r>
          <rPr>
            <sz val="10"/>
            <color rgb="FF000000"/>
            <rFont val="Arimo"/>
          </rPr>
          <t>Öğretim Elemanının günlük toplam ders saati. DR - Doktora ve YL- Yüksek Lisans derslerinin saatleri günlerin altında toplanmıştır, DR ve YL saatleri sadece bilgilendirme amaçlı yazılmıştır.</t>
        </r>
      </text>
    </comment>
    <comment ref="BB1" authorId="0" shapeId="0">
      <text>
        <r>
          <rPr>
            <sz val="10"/>
            <color rgb="FF000000"/>
            <rFont val="Arimo"/>
          </rPr>
          <t>Öğretim Elemanının Ders Programına girilen ders sayısı. (I. ve II. Öğr. Toplam)</t>
        </r>
      </text>
    </comment>
    <comment ref="BC1" authorId="0" shapeId="0">
      <text>
        <r>
          <rPr>
            <sz val="10"/>
            <color rgb="FF000000"/>
            <rFont val="Arimo"/>
          </rPr>
          <t>Öğretim Elemanına Ders Planlarında verilen ders sayısı. (I. ve II. Öğr. Toplam)</t>
        </r>
      </text>
    </comment>
    <comment ref="BE1" authorId="0" shapeId="0">
      <text>
        <r>
          <rPr>
            <sz val="10"/>
            <color rgb="FF000000"/>
            <rFont val="Arimo"/>
          </rPr>
          <t>Öğretim Elemanının Ders Programına girilen ders saati. (I. ve II. Öğr. Toplam)</t>
        </r>
      </text>
    </comment>
  </commentList>
</comments>
</file>

<file path=xl/sharedStrings.xml><?xml version="1.0" encoding="utf-8"?>
<sst xmlns="http://schemas.openxmlformats.org/spreadsheetml/2006/main" count="3141" uniqueCount="900">
  <si>
    <t>DERS SAYILARI VE TOPLAM DERS SAATLERİ</t>
  </si>
  <si>
    <r>
      <t>I.-II. Öğr. ve Lisans - L. üstü</t>
    </r>
    <r>
      <rPr>
        <b/>
        <sz val="10"/>
        <rFont val="Arimo"/>
      </rPr>
      <t xml:space="preserve"> Ders Sayısı</t>
    </r>
  </si>
  <si>
    <t>SİYASET BİLİMİ VE KAMU YÖNETİMİ LİSANS VE LİSANSÜSTÜ DERS DAĞILIMI</t>
  </si>
  <si>
    <r>
      <t xml:space="preserve">I.-II. Öğr. ve Lisans - L. üstü </t>
    </r>
    <r>
      <rPr>
        <b/>
        <sz val="10"/>
        <rFont val="Arimo"/>
      </rPr>
      <t>Ders Saati</t>
    </r>
  </si>
  <si>
    <t>KODU</t>
  </si>
  <si>
    <r>
      <t>Hangi Günler</t>
    </r>
    <r>
      <rPr>
        <b/>
        <sz val="10"/>
        <rFont val="Arimo"/>
      </rPr>
      <t xml:space="preserve"> KAÇ DERSİ</t>
    </r>
    <r>
      <rPr>
        <sz val="10"/>
        <color rgb="FF000000"/>
        <rFont val="Arimo"/>
      </rPr>
      <t xml:space="preserve"> Var?</t>
    </r>
  </si>
  <si>
    <t>Kaç Gün Geli yor?</t>
  </si>
  <si>
    <r>
      <t xml:space="preserve">Hangi Günler </t>
    </r>
    <r>
      <rPr>
        <b/>
        <sz val="10"/>
        <rFont val="Arimo"/>
      </rPr>
      <t>KAÇ SAAT</t>
    </r>
    <r>
      <rPr>
        <sz val="10"/>
        <color rgb="FF000000"/>
        <rFont val="Arimo"/>
      </rPr>
      <t xml:space="preserve"> Dersi Var?</t>
    </r>
  </si>
  <si>
    <r>
      <rPr>
        <b/>
        <sz val="10"/>
        <rFont val="Arimo"/>
      </rPr>
      <t xml:space="preserve">-KONTROL PANELİ- </t>
    </r>
    <r>
      <rPr>
        <sz val="10"/>
        <color rgb="FF000000"/>
        <rFont val="Arimo"/>
      </rPr>
      <t>DERS SAYILARI</t>
    </r>
  </si>
  <si>
    <t>2019-2020 BAHAR YY</t>
  </si>
  <si>
    <t>Prog. İşlenen Ders Sayısı</t>
  </si>
  <si>
    <t>İşlen. gerekn ders sayısı.</t>
  </si>
  <si>
    <t>Prog. İşlenen Ders Saati.</t>
  </si>
  <si>
    <t>İşlen. gerekn ders saati.</t>
  </si>
  <si>
    <t>Y.Y.</t>
  </si>
  <si>
    <t>Z/S</t>
  </si>
  <si>
    <t>DERSİN ADI</t>
  </si>
  <si>
    <t>KREDİ</t>
  </si>
  <si>
    <t>ECTS KREDİ</t>
  </si>
  <si>
    <t>I. ÖĞRETİM DERSİ VERECEK ÖĞRETİM ÜYESİ</t>
  </si>
  <si>
    <t>II. ÖĞRETİM DERSİ VERECEK ÖĞRETİM ÜYESİ</t>
  </si>
  <si>
    <t>YENİ DÖNEMDE DERSİ VERECEK ÖĞRETİM ELEMANI</t>
  </si>
  <si>
    <t>PZT. I.Ö.</t>
  </si>
  <si>
    <t>PZT. II.Ö.</t>
  </si>
  <si>
    <t>AÇILAN DERSLER</t>
  </si>
  <si>
    <t>T.C. SAKARYA ÜNİVERSİTESİ</t>
  </si>
  <si>
    <t>SALI I.Ö.</t>
  </si>
  <si>
    <t>DURUM</t>
  </si>
  <si>
    <t>SALI II.Ö.</t>
  </si>
  <si>
    <t>ÇRŞ. I.Ö</t>
  </si>
  <si>
    <t>ÇRŞ. II.Ö</t>
  </si>
  <si>
    <t>PRŞ. I.Ö.</t>
  </si>
  <si>
    <t>PRŞ. II.Ö.</t>
  </si>
  <si>
    <t>CUM. I.Ö</t>
  </si>
  <si>
    <t>CUM. II.Ö</t>
  </si>
  <si>
    <t>Ders Saati</t>
  </si>
  <si>
    <t>I. II.</t>
  </si>
  <si>
    <t>PZT.</t>
  </si>
  <si>
    <t>AÇIK</t>
  </si>
  <si>
    <t>SALI</t>
  </si>
  <si>
    <t>ÇRŞ.</t>
  </si>
  <si>
    <t>PRŞ.</t>
  </si>
  <si>
    <t>CUMA</t>
  </si>
  <si>
    <t>DR</t>
  </si>
  <si>
    <t>YL</t>
  </si>
  <si>
    <t>(T+U)</t>
  </si>
  <si>
    <t>PZT. I.Ö</t>
  </si>
  <si>
    <t>GÜN</t>
  </si>
  <si>
    <t>II. YARIYIL</t>
  </si>
  <si>
    <t>SAAT</t>
  </si>
  <si>
    <t>ÇRŞ</t>
  </si>
  <si>
    <t>PRŞ</t>
  </si>
  <si>
    <t>CUM</t>
  </si>
  <si>
    <t>ÖĞRETİM ELEMANI</t>
  </si>
  <si>
    <t>I.</t>
  </si>
  <si>
    <t>TPLM</t>
  </si>
  <si>
    <t>II.</t>
  </si>
  <si>
    <t>SBKY</t>
  </si>
  <si>
    <t>PAZARTESİ</t>
  </si>
  <si>
    <t>Diğer</t>
  </si>
  <si>
    <t>09.00</t>
  </si>
  <si>
    <t>E-POSTA</t>
  </si>
  <si>
    <t>KOPYALA GÖNDER</t>
  </si>
  <si>
    <t>Programa işlenen ders saati</t>
  </si>
  <si>
    <t>ÖĞRETİM ELEMANLARI</t>
  </si>
  <si>
    <t>Prof.Dr. Davut DURSUN</t>
  </si>
  <si>
    <t>TÜRK DİLİ</t>
  </si>
  <si>
    <t>ORTAK DERSLER</t>
  </si>
  <si>
    <t>10.00</t>
  </si>
  <si>
    <t>TÜRK KAMU YÖNETİMİ</t>
  </si>
  <si>
    <t>Prof.Dr. Hamza AL</t>
  </si>
  <si>
    <t>TÜRK SİYASİ HAYATI B</t>
  </si>
  <si>
    <t>BÜROKRASİ</t>
  </si>
  <si>
    <t>KARŞILAŞTIRMALI SİYASET BİLİMİ</t>
  </si>
  <si>
    <t>11.00</t>
  </si>
  <si>
    <t>Prof.Dr. Musa EKEN</t>
  </si>
  <si>
    <t>me</t>
  </si>
  <si>
    <t>Prof.Dr. Bünyamin BEZCİ</t>
  </si>
  <si>
    <t>bb</t>
  </si>
  <si>
    <t>ha</t>
  </si>
  <si>
    <t>Doç.Dr. Zeynel Abidin KILINÇ</t>
  </si>
  <si>
    <t>İSTATİSTİK</t>
  </si>
  <si>
    <t>Dr.Öğr.Üyesi Gökçe CANDAN</t>
  </si>
  <si>
    <t>12.00</t>
  </si>
  <si>
    <t>A-301</t>
  </si>
  <si>
    <t>A-303</t>
  </si>
  <si>
    <t>Prof.Dr. Halil İbrahim AYDINLI</t>
  </si>
  <si>
    <t>S1-204</t>
  </si>
  <si>
    <t>A-302</t>
  </si>
  <si>
    <t>13.00</t>
  </si>
  <si>
    <t>İDARE TARİHİ A</t>
  </si>
  <si>
    <t>MİKRO İKTİSAT A</t>
  </si>
  <si>
    <t>Doç.Dr. Ali KABASAKAL</t>
  </si>
  <si>
    <t>Doç.Dr. Serdar GÜLENER</t>
  </si>
  <si>
    <t>14.00</t>
  </si>
  <si>
    <t>VERGİ HUKUKU</t>
  </si>
  <si>
    <t>cş</t>
  </si>
  <si>
    <t>Doç.Dr. Aziz TUNCER</t>
  </si>
  <si>
    <t>at</t>
  </si>
  <si>
    <t>İDARE TARİHİ B</t>
  </si>
  <si>
    <t>MİKRO İKTİSAT B</t>
  </si>
  <si>
    <t>Doç.Dr. Özer KÖSEOĞLU</t>
  </si>
  <si>
    <t>Doç.Dr. Osama AMOUR</t>
  </si>
  <si>
    <t>15.00</t>
  </si>
  <si>
    <t>ak</t>
  </si>
  <si>
    <t>Dr.Öğr.Üyesi Cahit ŞANVER</t>
  </si>
  <si>
    <t>Doç.Dr. Köksal ŞAHİN</t>
  </si>
  <si>
    <t>SİYASET BİLİMİ</t>
  </si>
  <si>
    <t>Doç.Dr. İrfan HAŞLAK</t>
  </si>
  <si>
    <t>16.00</t>
  </si>
  <si>
    <t xml:space="preserve">POLITICAL SCIENCE </t>
  </si>
  <si>
    <t>X</t>
  </si>
  <si>
    <t>Doç.Dr. Mustafa Lütfi ŞEN</t>
  </si>
  <si>
    <t>17.00</t>
  </si>
  <si>
    <t>Doç.Dr. Ferruh TUZCUOĞLU</t>
  </si>
  <si>
    <t>TURKISH PUBLIC ADMINISTRATION</t>
  </si>
  <si>
    <t>ANAYASA HUKUKU A</t>
  </si>
  <si>
    <t>Dr.Öğr.Üyesi Serdar KORUCU</t>
  </si>
  <si>
    <t>Dr.Öğr.Üyesi Hale BİRİCİKOĞLU</t>
  </si>
  <si>
    <t>ANAYASA HUKUKU B</t>
  </si>
  <si>
    <t>Dr.Öğr.Üyesi Mahmut KARAMAN</t>
  </si>
  <si>
    <t>TÜRK KAMU YÖNETİMİ  A (İNTİBAK)</t>
  </si>
  <si>
    <t>TÜRK KAMU YÖNETİMİ  B (İNTİBAK)</t>
  </si>
  <si>
    <t>YÖNETİM VE ETİK</t>
  </si>
  <si>
    <t>SOSYAL POLİTİKA</t>
  </si>
  <si>
    <t>Dr.Öğr.Üyesi Dilşad T. KÖSE</t>
  </si>
  <si>
    <t>ih</t>
  </si>
  <si>
    <t>mlş</t>
  </si>
  <si>
    <t>Doç.Dr. Cihan SELEK ÖZ</t>
  </si>
  <si>
    <t>Dr.Öğr.Üyesi Nebi MİŞ</t>
  </si>
  <si>
    <t>A-304</t>
  </si>
  <si>
    <t>KAMU POLİTİKASINA GİRİŞ</t>
  </si>
  <si>
    <t>İDARİ YARGI</t>
  </si>
  <si>
    <t>ULUSLARARASI İKTİSAT</t>
  </si>
  <si>
    <t>KENTSEL SORUNLARIN YÖNETİMİ</t>
  </si>
  <si>
    <t>Dr.Öğr.Üyesi Fatma YURTTAŞ ÖZCAN</t>
  </si>
  <si>
    <t>ök</t>
  </si>
  <si>
    <t>sk</t>
  </si>
  <si>
    <t>Prof.Dr. Selim İNANÇLI</t>
  </si>
  <si>
    <t>si</t>
  </si>
  <si>
    <t>Arş.Gör. Abdulkadir AKSOY</t>
  </si>
  <si>
    <t>A-208</t>
  </si>
  <si>
    <t xml:space="preserve">16+0 </t>
  </si>
  <si>
    <t>Arş.Gör. Ömer Faruk KÖKTAŞ</t>
  </si>
  <si>
    <t>Arş.Gör. Onur TÜRKÖLMEZ</t>
  </si>
  <si>
    <t>IV. YARIYIL</t>
  </si>
  <si>
    <t>ÇARŞAMBA</t>
  </si>
  <si>
    <t>Dr.Öğr.Üyesi DOĞA EKREM DOĞANCI</t>
  </si>
  <si>
    <t>IV</t>
  </si>
  <si>
    <t>ATATÜRK İLKELERİ VE İNKILÂP TARİHİ</t>
  </si>
  <si>
    <t>ÇAĞDAŞ SİYASAL DÜŞÜNCELER</t>
  </si>
  <si>
    <t>SİYASET SOSYOLOJİSİ</t>
  </si>
  <si>
    <t>YÖNETİM PSİKOLOJİSİ</t>
  </si>
  <si>
    <t>YEREL DEMOKRASİ VE YÖNETİŞİM</t>
  </si>
  <si>
    <t>İMAR UYGULAMALARI</t>
  </si>
  <si>
    <t>DEMOKRASİ KURAMLARI</t>
  </si>
  <si>
    <t>gc</t>
  </si>
  <si>
    <t>fyö</t>
  </si>
  <si>
    <t>kş</t>
  </si>
  <si>
    <t>MAKRO İKTİSAT A</t>
  </si>
  <si>
    <t>Prof.Dr. Mustafa ÇALIŞIR</t>
  </si>
  <si>
    <t>MAKRO İKTİSAT B</t>
  </si>
  <si>
    <t>Dr.Öğr.Üyesi Nesrin KENAR</t>
  </si>
  <si>
    <t>INTRODUCTION TO PUBLIC POLICY</t>
  </si>
  <si>
    <t>MEDENİ HUKUK</t>
  </si>
  <si>
    <t>PERŞEMBE</t>
  </si>
  <si>
    <t>08.00</t>
  </si>
  <si>
    <t>TÜRK DIŞ POLİTİKASI</t>
  </si>
  <si>
    <t>SİYASAL İDEOLOJİLER</t>
  </si>
  <si>
    <t>nk</t>
  </si>
  <si>
    <t>ded</t>
  </si>
  <si>
    <t>ULUSLARARASI ÇEVRE POLİTİKALARI</t>
  </si>
  <si>
    <t>ft</t>
  </si>
  <si>
    <t>GİRİŞİMCİLİK VE PROJE YÖNETİMİ</t>
  </si>
  <si>
    <t>hia</t>
  </si>
  <si>
    <t>ot</t>
  </si>
  <si>
    <t>16+0</t>
  </si>
  <si>
    <t>or</t>
  </si>
  <si>
    <t>VI. YARIYIL</t>
  </si>
  <si>
    <t>mç</t>
  </si>
  <si>
    <t>TÜRK SİYASİ HAYATI A</t>
  </si>
  <si>
    <t>VI</t>
  </si>
  <si>
    <t>nm</t>
  </si>
  <si>
    <t>✅</t>
  </si>
  <si>
    <t>E-Posta</t>
  </si>
  <si>
    <t>1. Yarıyıl</t>
  </si>
  <si>
    <t>✖</t>
  </si>
  <si>
    <t>dd</t>
  </si>
  <si>
    <t>Ders</t>
  </si>
  <si>
    <t>Kodu</t>
  </si>
  <si>
    <t>Tur</t>
  </si>
  <si>
    <t>Dil</t>
  </si>
  <si>
    <t>T+U_Saat</t>
  </si>
  <si>
    <t>Kredi</t>
  </si>
  <si>
    <t>AKTS</t>
  </si>
  <si>
    <t>İNGİLİZCE</t>
  </si>
  <si>
    <t>ING 191</t>
  </si>
  <si>
    <t>Z</t>
  </si>
  <si>
    <t>Türkçe</t>
  </si>
  <si>
    <t>4 + 0</t>
  </si>
  <si>
    <t>ODC 501</t>
  </si>
  <si>
    <t>ROOTS OF CONFLICT, PROSPECTS OF PEACE: A HISTORY OF THE ISRAEL-PALESTINE CONFLICT (EN)</t>
  </si>
  <si>
    <t>ODC 602</t>
  </si>
  <si>
    <t>ORTRADOĞU´NUN ELEŞTİREL JEOPOLİTİĞİ (TR)</t>
  </si>
  <si>
    <t>❌</t>
  </si>
  <si>
    <t>İKTİSADA GİRİŞ</t>
  </si>
  <si>
    <t>IKT 101</t>
  </si>
  <si>
    <t>3 + 0</t>
  </si>
  <si>
    <t>GENEL MUHASEBE</t>
  </si>
  <si>
    <t>SBF 121</t>
  </si>
  <si>
    <t>ODC 506</t>
  </si>
  <si>
    <t>WHAT ARE THE LAWS OF WAR? (EN)</t>
  </si>
  <si>
    <t>ODC 604</t>
  </si>
  <si>
    <t>İRAN´DA DİN, TOPLUM VE SİYASET (TR)</t>
  </si>
  <si>
    <t>SOSYOLOJİ</t>
  </si>
  <si>
    <t>SBK 101</t>
  </si>
  <si>
    <t>YÖNETİM BİLİMİ</t>
  </si>
  <si>
    <t>SBK 103</t>
  </si>
  <si>
    <t>HUKUKA GİRİŞ</t>
  </si>
  <si>
    <t>SBK 105</t>
  </si>
  <si>
    <t>ODC 518</t>
  </si>
  <si>
    <t>ORTADOĞU´DA DIŞ POLİTİKA ANALİZİ (EN)</t>
  </si>
  <si>
    <t>ODC 605</t>
  </si>
  <si>
    <t>ORTADOĞU´DA SORUN ÇÖZÜMÜ (TR)</t>
  </si>
  <si>
    <t>ODC 520</t>
  </si>
  <si>
    <t>ORTADOĞU’DA DİN VE SİYASET</t>
  </si>
  <si>
    <t>ODC 606</t>
  </si>
  <si>
    <t>RELIGION, SOCIETY AND POLITICS IN IRAN (EN)</t>
  </si>
  <si>
    <t>zak</t>
  </si>
  <si>
    <t>ODC 527</t>
  </si>
  <si>
    <t>SÖMÜRGECİLİK TARİHİ</t>
  </si>
  <si>
    <t>ODC 608</t>
  </si>
  <si>
    <t>ABD´NİN ORTADOĞU POLİTİKASI (TR)</t>
  </si>
  <si>
    <t>sg</t>
  </si>
  <si>
    <t>ODC 528</t>
  </si>
  <si>
    <t>ANALYSIS OF INTERNATIONAL POLITICAL CRISES</t>
  </si>
  <si>
    <t>ODC 609</t>
  </si>
  <si>
    <t>CONFLICT RESOLUTION IN THE MIDDLE EAST (EN)</t>
  </si>
  <si>
    <t>ODC 529</t>
  </si>
  <si>
    <t>UNDERSTANDING THE ARAB REVOLUTIONS</t>
  </si>
  <si>
    <t>ODC 610</t>
  </si>
  <si>
    <t>US MIDDLE EAST POLICY (EN)</t>
  </si>
  <si>
    <t>2. Yarıyıl</t>
  </si>
  <si>
    <t>ODC 532</t>
  </si>
  <si>
    <t>FORMATIONS OF MODERN TURKEY</t>
  </si>
  <si>
    <t>ODC 611</t>
  </si>
  <si>
    <t>THE KURDS IN THE MIDDLE EAST (EN)</t>
  </si>
  <si>
    <t>hb</t>
  </si>
  <si>
    <t>ODC 533</t>
  </si>
  <si>
    <t>ORTADOĞU’NUN SİYASİ TARİHİ</t>
  </si>
  <si>
    <t>ODC 614</t>
  </si>
  <si>
    <t>ORTADOĞU´DA DEMOKRATİKLEŞME (TR)</t>
  </si>
  <si>
    <t>mk</t>
  </si>
  <si>
    <t>TUR 102</t>
  </si>
  <si>
    <t>ODC 537</t>
  </si>
  <si>
    <t>AMERICAN MIDDLE EAST POLICY</t>
  </si>
  <si>
    <t>ODC 619</t>
  </si>
  <si>
    <t>MEDIA POLITICS IN THE MIDDLE EAST (EN)</t>
  </si>
  <si>
    <t>dtk</t>
  </si>
  <si>
    <t>EKO 102</t>
  </si>
  <si>
    <t>ODC 539</t>
  </si>
  <si>
    <t>ORTADOĞU´DA DİNLER VE MEZHEPLER (TR)</t>
  </si>
  <si>
    <t>ODC 624</t>
  </si>
  <si>
    <t>SAVAŞ, ŞİDDET VE ORTADOĞU (TR)</t>
  </si>
  <si>
    <t>IKT 102</t>
  </si>
  <si>
    <t>ODC 548</t>
  </si>
  <si>
    <t>TÜRKİYE´NİN ORTADOĞU POLİTİKASI (TR)</t>
  </si>
  <si>
    <t>ÇEVRE POLİTİKASI A</t>
  </si>
  <si>
    <t>ODC 627</t>
  </si>
  <si>
    <t>ORTADOĞU´DA SİYASAL DÜŞÜNCE (TR)</t>
  </si>
  <si>
    <t>ÇEVRE POLİTİKASI B</t>
  </si>
  <si>
    <t>DEMOKRASİ KURAMLARI (ÜNİVERSİTE ORTAK)</t>
  </si>
  <si>
    <t>SBK 102</t>
  </si>
  <si>
    <t>SBK 104</t>
  </si>
  <si>
    <t>aa</t>
  </si>
  <si>
    <t>SBK 106</t>
  </si>
  <si>
    <t>ODC 549</t>
  </si>
  <si>
    <t>COMPARATIVE AND INTERNATIONAL POLITICS OF THE MIDDLE EAST (EN)</t>
  </si>
  <si>
    <t>ODC 630</t>
  </si>
  <si>
    <t>AB´NİN ORTADOĞU POLİTİKASI (TR)</t>
  </si>
  <si>
    <t>öfk</t>
  </si>
  <si>
    <t>ODC 552</t>
  </si>
  <si>
    <t>ARAPÇA II</t>
  </si>
  <si>
    <t>ODC 631</t>
  </si>
  <si>
    <t>THE ISRAEL-PALESTINE CONFLICT AND INTERNATIONAL LAW (EN)</t>
  </si>
  <si>
    <t>ddoganci@sakarya.edu.tr</t>
  </si>
  <si>
    <t>ODC 583</t>
  </si>
  <si>
    <t>SİYASET VE ORTADOĞU´DA SİYASAL SİSTEMLER (TR)</t>
  </si>
  <si>
    <t>ODC 632</t>
  </si>
  <si>
    <t>TÜRKİYE´DE VE ORTADOĞU´DA SİVİL TOPLUM KURULUŞLARI (TR)</t>
  </si>
  <si>
    <t>ODC 585</t>
  </si>
  <si>
    <t>ORTADOĞU EKONOMİLERİ (TR)</t>
  </si>
  <si>
    <t>ODC 636</t>
  </si>
  <si>
    <t>THE IDEA OF FREEDOM IN WESTERN POLITICAL THOUGHT (EN)</t>
  </si>
  <si>
    <t>csö</t>
  </si>
  <si>
    <t>3. Yarıyıl</t>
  </si>
  <si>
    <t>ODC 587</t>
  </si>
  <si>
    <t>MIDDLE EAST ECONOMIES (EN)</t>
  </si>
  <si>
    <t>ODC 654</t>
  </si>
  <si>
    <t>THE ARAB SPRING AND POLITICAL TRANSITIONS (EN)</t>
  </si>
  <si>
    <t>ODC 590</t>
  </si>
  <si>
    <t>ORTADOĞU´DA DIŞ POLİTİKA YAPIM SÜRECİ (TR)</t>
  </si>
  <si>
    <t>ULI 600</t>
  </si>
  <si>
    <t>SEMİNER (DR)</t>
  </si>
  <si>
    <t>TEMEL BİLGİ TEKNOLOJİSİ KULLANIMI</t>
  </si>
  <si>
    <t>ENF 201</t>
  </si>
  <si>
    <t>2 + 1</t>
  </si>
  <si>
    <t>ODC 593</t>
  </si>
  <si>
    <t>TURKEY´S MIDDLE EAST POLITICS (EN)</t>
  </si>
  <si>
    <t>ULI 601</t>
  </si>
  <si>
    <t>TERÖRİZM VE ULUSLARARASI İLİŞKİLER</t>
  </si>
  <si>
    <t>KAMU MALİYESİ</t>
  </si>
  <si>
    <t>MLY 211</t>
  </si>
  <si>
    <t>ODC 595</t>
  </si>
  <si>
    <t>ARAPÇA I</t>
  </si>
  <si>
    <t>ULI 603</t>
  </si>
  <si>
    <t>SOSYAL BİLİMLERDE ARAŞTIRMA YÖNTEMLERİ</t>
  </si>
  <si>
    <t>ÇAĞDAŞ SİYASAL SİSTEMLER</t>
  </si>
  <si>
    <t>SBK 201</t>
  </si>
  <si>
    <t>oa</t>
  </si>
  <si>
    <t>TÜRK ANAYASA HUKUKU</t>
  </si>
  <si>
    <t>SBK 203</t>
  </si>
  <si>
    <t>ODC 596</t>
  </si>
  <si>
    <t>NEW SECURITY PROBLEMS IN THE MIDDLE EAST (EN)</t>
  </si>
  <si>
    <t>ULI 607</t>
  </si>
  <si>
    <t>TÜRKİYE CUMHURİYETİ’NİN SOSYAL VE İKTİSADİ TARİHİ</t>
  </si>
  <si>
    <t>SİYASİ DÜŞÜNCELER TARİHİ</t>
  </si>
  <si>
    <t>SBK 205</t>
  </si>
  <si>
    <t>ODC 597</t>
  </si>
  <si>
    <t>20. YÜZYIL ORTADOĞU DİPLOMASİ TARİHİ (TR)</t>
  </si>
  <si>
    <t>ULI 608</t>
  </si>
  <si>
    <t>AMERİKAN DIŞ POLİTİKASI ÜZERİNE SEMİNERLER</t>
  </si>
  <si>
    <t>YEREL YÖNETİMLER</t>
  </si>
  <si>
    <t>SBK 207</t>
  </si>
  <si>
    <t>ULUSLARARASI İLİŞKİLER</t>
  </si>
  <si>
    <t>ULI 201</t>
  </si>
  <si>
    <t>ODC 599</t>
  </si>
  <si>
    <t>ORTADOĞU SORUNLARI (TR)</t>
  </si>
  <si>
    <t>ULI 609</t>
  </si>
  <si>
    <t>DÜNYA POLİTİKALARINDA ORTA ASYA VE KAFKASYA</t>
  </si>
  <si>
    <t>Doç.Dr. Köksal ŞAHİN A304</t>
  </si>
  <si>
    <t>SBK 551</t>
  </si>
  <si>
    <t>TÜRKİYEDE SİYASAL HAYAT</t>
  </si>
  <si>
    <t>ULI 612</t>
  </si>
  <si>
    <t>TÜRK DEMOKRASİ TARİHİ</t>
  </si>
  <si>
    <t>SSB 513</t>
  </si>
  <si>
    <t>MODERN DEVLETİN DOĞASI VE GELİŞİMİ</t>
  </si>
  <si>
    <t>ULI 617</t>
  </si>
  <si>
    <t>NEW PERSPECTIVES IN SECURITY STUDIES</t>
  </si>
  <si>
    <t>4. Yarıyıl</t>
  </si>
  <si>
    <t>ULI 505</t>
  </si>
  <si>
    <t>RUSYA TARİHİ</t>
  </si>
  <si>
    <t>ULI 619</t>
  </si>
  <si>
    <t>TÜRK DIŞ POLİTİKASI VE SİVİL TOPLUM KURULUŞLARI</t>
  </si>
  <si>
    <t>ULI 507</t>
  </si>
  <si>
    <t>TÜRK DIŞ POLİTİKASI VE SORUNLARI</t>
  </si>
  <si>
    <t>ULI 620</t>
  </si>
  <si>
    <t>ÇATIŞMA YÖNETİMİ VE DEVLET-İÇİ ÇATIŞMALAR</t>
  </si>
  <si>
    <t>ATA 202</t>
  </si>
  <si>
    <t>ULI 509</t>
  </si>
  <si>
    <t>YAKINÇAĞ SİYASİ TARİHİ</t>
  </si>
  <si>
    <t>ULI 621</t>
  </si>
  <si>
    <t>PEACE AND CONFLICT IN INTERNATIONAL POLITICS</t>
  </si>
  <si>
    <t>IKT 202</t>
  </si>
  <si>
    <t>ULI 510</t>
  </si>
  <si>
    <t>OSMANLI-AVRUPA İLİŞKİLERİ TARİHİ</t>
  </si>
  <si>
    <t>ULI 622</t>
  </si>
  <si>
    <t>DİPLOMASİ KURAMLARI VE UYGULAMALARI</t>
  </si>
  <si>
    <t>MLY 202</t>
  </si>
  <si>
    <t>ULI 511</t>
  </si>
  <si>
    <t>BİLİMSEL DÜŞÜNCE VE ARAŞTIRMA YÖNTEMLERİ</t>
  </si>
  <si>
    <t>ULI 623</t>
  </si>
  <si>
    <t>BALKANLAR VE ULUSLARARASI İLİŞKİLER</t>
  </si>
  <si>
    <t>SBK 202</t>
  </si>
  <si>
    <t>SBK 204</t>
  </si>
  <si>
    <t>ULI 512</t>
  </si>
  <si>
    <t>19. YÜZYIL OSMANLI DÜŞÜNCE TARİHİ</t>
  </si>
  <si>
    <t>ULI 625</t>
  </si>
  <si>
    <t>POSTCOLONIAL STUDIES</t>
  </si>
  <si>
    <t>SBK 206</t>
  </si>
  <si>
    <t>ULI 202</t>
  </si>
  <si>
    <t>ULI 514</t>
  </si>
  <si>
    <t>SOĞUK SAVAŞ SONRASI AMERİKAN DIŞ POLİTİKASI</t>
  </si>
  <si>
    <t>ULI 626</t>
  </si>
  <si>
    <t>ULUSLARARASI İLİŞKİLERDE İNSAN HAKLARI VE DEMOKRATİKLEŞME SÜREÇLERİ</t>
  </si>
  <si>
    <t xml:space="preserve">SBK </t>
  </si>
  <si>
    <t>ULI 516</t>
  </si>
  <si>
    <t>ULUSLARARASI GÜNCEL SORUNLAR</t>
  </si>
  <si>
    <t>ULI 628</t>
  </si>
  <si>
    <t>ULUSLARARASI SİSTEM DÜZEN VE DEĞİŞİM</t>
  </si>
  <si>
    <t>ULI 517</t>
  </si>
  <si>
    <t>BALKANLARDA SİYASİ GELİŞMELER</t>
  </si>
  <si>
    <t>ULI 630</t>
  </si>
  <si>
    <t>DÜNYA SİYASETİNDE KARADENİZ</t>
  </si>
  <si>
    <t>5. Yarıyıl</t>
  </si>
  <si>
    <t>ULI 520</t>
  </si>
  <si>
    <t>AVRUPA TARİHİ</t>
  </si>
  <si>
    <t>ULI 632</t>
  </si>
  <si>
    <t>AFRİKA´DA SİYASİ GELİŞMELER</t>
  </si>
  <si>
    <t>ULI 521</t>
  </si>
  <si>
    <t>KÜRESELLEŞME TARTIŞMALARI VE ULUSLARARASI İLİŞKİLER</t>
  </si>
  <si>
    <t>ULI 633</t>
  </si>
  <si>
    <t>ULUSLARARASI İLİŞKİLER VE DİN</t>
  </si>
  <si>
    <t>TÜRKİYE´NİN TOPLUMSAL YAPISI</t>
  </si>
  <si>
    <t>SBK 301</t>
  </si>
  <si>
    <t>ULI 522</t>
  </si>
  <si>
    <t>ÇAĞDAŞ TÜRKİYE TARİHİ</t>
  </si>
  <si>
    <t>ULI 900</t>
  </si>
  <si>
    <t>TEZ ÇALIŞMASI</t>
  </si>
  <si>
    <t>İDARE HUKUKU</t>
  </si>
  <si>
    <t>SBK 303</t>
  </si>
  <si>
    <t>ULZ 508</t>
  </si>
  <si>
    <t>ULUSLARARASI İLİŞKİLER TEORİSİ</t>
  </si>
  <si>
    <t>KAMU PERSONEL YÖNETİMİ</t>
  </si>
  <si>
    <t>SBK 305</t>
  </si>
  <si>
    <t>KENTLEŞME POLİTİKALARI</t>
  </si>
  <si>
    <t>SBK 307</t>
  </si>
  <si>
    <t>ULI 523</t>
  </si>
  <si>
    <t>POSTYAPISALCILIK VE TÜRK DIŞ POLİTİKASI</t>
  </si>
  <si>
    <t>YET 900</t>
  </si>
  <si>
    <t>YETERLİLİK</t>
  </si>
  <si>
    <t>TÜRK İSLAM DÜŞÜNCE TARİHİ</t>
  </si>
  <si>
    <t>SBK 309</t>
  </si>
  <si>
    <t>ULZ 509</t>
  </si>
  <si>
    <t>KARŞILAŞTIRMALI DIŞ POLİTİKA ANALİZİ</t>
  </si>
  <si>
    <t>ULI 528</t>
  </si>
  <si>
    <t>LATİN AMERİKA´DA TARİH, TOPLUM VE POLİTİKA</t>
  </si>
  <si>
    <t>ULI 531</t>
  </si>
  <si>
    <t>THEORETİCAL APPROACHES TO TURKEY’S FOREİGN POLİCY</t>
  </si>
  <si>
    <t>ULI 532</t>
  </si>
  <si>
    <t>BARIŞ ÇALIŞMALARI VE ÇATIŞMA ÇÖZÜMLERİ</t>
  </si>
  <si>
    <t>ULI 533</t>
  </si>
  <si>
    <t>ELEŞTİREL JEOPOLİTİK</t>
  </si>
  <si>
    <t>5. Y. Seçimlik</t>
  </si>
  <si>
    <t>ULI 534</t>
  </si>
  <si>
    <t>AVRUPA BÜTÜNLEŞMESİ VE TÜRKİYE</t>
  </si>
  <si>
    <t>ULI 535</t>
  </si>
  <si>
    <t>MİLLİYETÇİLİK</t>
  </si>
  <si>
    <t>ULI 536</t>
  </si>
  <si>
    <t>RUSYA´NIN GÜVENLİK VE DIŞ POLİTİKASI</t>
  </si>
  <si>
    <t>ULI 538</t>
  </si>
  <si>
    <t>VIOLENCE AND WAR IN WORLD POLITICS</t>
  </si>
  <si>
    <t>ULI 539</t>
  </si>
  <si>
    <t>ULUSLARARASI İLİŞKİLER TEORİSİNDE YENİ PERSPEKTİFLER</t>
  </si>
  <si>
    <t>ULI 540</t>
  </si>
  <si>
    <t>ÇATIŞMA ÇALIŞMALARI: AFRİKA</t>
  </si>
  <si>
    <t>ULI 590</t>
  </si>
  <si>
    <t>SEMİNER (YL)</t>
  </si>
  <si>
    <t>ULI 800</t>
  </si>
  <si>
    <t>ULZ 500</t>
  </si>
  <si>
    <t>ULZ 501</t>
  </si>
  <si>
    <t>ULZ 502</t>
  </si>
  <si>
    <t>SİYASİ TARİH</t>
  </si>
  <si>
    <t>ULZ 504</t>
  </si>
  <si>
    <t>ULZ 505</t>
  </si>
  <si>
    <t>TÜRK SİYASİ HAYATI</t>
  </si>
  <si>
    <t>ULZ 506</t>
  </si>
  <si>
    <t>ULUSLARARASI HUKUK</t>
  </si>
  <si>
    <t>ULZ 507</t>
  </si>
  <si>
    <t>AVRUPA BİRLİĞİ VE TÜRKİYE</t>
  </si>
  <si>
    <t>" "</t>
  </si>
  <si>
    <t>*</t>
  </si>
  <si>
    <t>-</t>
  </si>
  <si>
    <t>SINIFLAR</t>
  </si>
  <si>
    <t>A-305</t>
  </si>
  <si>
    <t>A-306</t>
  </si>
  <si>
    <t>A-307</t>
  </si>
  <si>
    <t>A-308</t>
  </si>
  <si>
    <t>6. Yarıyıl</t>
  </si>
  <si>
    <t>SBK 302</t>
  </si>
  <si>
    <t>SBK 304</t>
  </si>
  <si>
    <t>SBK 306</t>
  </si>
  <si>
    <t>YL-DR SINIFI</t>
  </si>
  <si>
    <t>SBK 308</t>
  </si>
  <si>
    <t>S2-206</t>
  </si>
  <si>
    <t>SBK 310</t>
  </si>
  <si>
    <t>S2-201</t>
  </si>
  <si>
    <t>SECMELI</t>
  </si>
  <si>
    <t>0 + 0</t>
  </si>
  <si>
    <t>S1-203</t>
  </si>
  <si>
    <t>Kongre Mer. Salon 7</t>
  </si>
  <si>
    <t>6. Y. Seçimlik</t>
  </si>
  <si>
    <t>Öğr. Elemanının Odası</t>
  </si>
  <si>
    <t>ORMER Kudüs Salonu</t>
  </si>
  <si>
    <t>S2-102</t>
  </si>
  <si>
    <t>S2-304</t>
  </si>
  <si>
    <t>Hukuk Fak. Amfi 3</t>
  </si>
  <si>
    <t>Hukuk Fak. Amfi 4</t>
  </si>
  <si>
    <t>internet</t>
  </si>
  <si>
    <t>S1-201</t>
  </si>
  <si>
    <t>Öğretim Elemanları</t>
  </si>
  <si>
    <t>7. Yarıyıl</t>
  </si>
  <si>
    <t>al@sakarya.edu.tr</t>
  </si>
  <si>
    <t>Prof.Dr. Ekrem GÜL</t>
  </si>
  <si>
    <t>egul@sakarya.edu.tr</t>
  </si>
  <si>
    <t>ARAŞTIRMA YÖNTEMLERİ</t>
  </si>
  <si>
    <t>SBK 401</t>
  </si>
  <si>
    <t>Prof.Dr. Aziz KUTLAR</t>
  </si>
  <si>
    <t>akutlar@sakarya.edu.tr</t>
  </si>
  <si>
    <t>ÜNİVERSİTE ORTAK SEÇMELİ</t>
  </si>
  <si>
    <t>Prof.Dr. Mustafa AKAL</t>
  </si>
  <si>
    <t>akal@sakarya.edu.tr</t>
  </si>
  <si>
    <t>SBF-BÖLÜM SEÇMELİ</t>
  </si>
  <si>
    <t>Prof.Dr. M.Kemal AYDIN</t>
  </si>
  <si>
    <t>mkaydin@sakarya.edu.tr</t>
  </si>
  <si>
    <t>Prof.Dr. Fuat SEKMEN</t>
  </si>
  <si>
    <t>sekmen@sakarya.edu.tr</t>
  </si>
  <si>
    <t>Prof.Dr. Mahmut BİLEN</t>
  </si>
  <si>
    <t>bilen@sakarya.edu.tr</t>
  </si>
  <si>
    <t>Prof.Dr. Tahsin BAKIRTAŞ</t>
  </si>
  <si>
    <t>bakirtas@sakarya.edu.tr</t>
  </si>
  <si>
    <t>calisir@sakarya.edu.tr</t>
  </si>
  <si>
    <t>7. Y.Seçimlik</t>
  </si>
  <si>
    <t>sinancli@sakarya.edu.tr</t>
  </si>
  <si>
    <t>kabasakal@sakarya.edu.tr</t>
  </si>
  <si>
    <t>İŞ HUKUKU</t>
  </si>
  <si>
    <t>CEK 447</t>
  </si>
  <si>
    <t>S</t>
  </si>
  <si>
    <t>Doç.Dr. Ahmet GÜLMEZ</t>
  </si>
  <si>
    <t>agulmez@sakarya.edu.tr</t>
  </si>
  <si>
    <t>TÜRKİYE EKONOMİSİ</t>
  </si>
  <si>
    <t>IKT 441</t>
  </si>
  <si>
    <t>Doç.Dr. Abidin ÖNCEL</t>
  </si>
  <si>
    <t>aoncel@sakarya.edu.tr</t>
  </si>
  <si>
    <t>İKTİSADİ DÜŞÜNCE TARİHİ</t>
  </si>
  <si>
    <t>IKT 443</t>
  </si>
  <si>
    <t>Dr.Öğr.Üyesi Adnan DOĞRUYOL</t>
  </si>
  <si>
    <t>adogruyol@sakarya.edu.tr</t>
  </si>
  <si>
    <t>BÜTÇE</t>
  </si>
  <si>
    <t>MLY 453</t>
  </si>
  <si>
    <t>Dr.Öğr.Üyesi Şükrü CİCİOĞLU</t>
  </si>
  <si>
    <t>cicioglu@sakarya.edu.tr</t>
  </si>
  <si>
    <t>SERMAYE PİYASALARI</t>
  </si>
  <si>
    <t>SBF 403</t>
  </si>
  <si>
    <t>Dr.Öğr.Üyesi Mehmet Zeki AK</t>
  </si>
  <si>
    <t>mak@sakarya.edu.tr</t>
  </si>
  <si>
    <t>TİCARET HUKUKU</t>
  </si>
  <si>
    <t>SBF 405</t>
  </si>
  <si>
    <t>Dr.Öğr.Üyesi Ü. Ozan KAHRAMAN</t>
  </si>
  <si>
    <t>ukahraman@sakarya.edu.tr</t>
  </si>
  <si>
    <t>OSMANLI YÖNETİM FELSEFESİ</t>
  </si>
  <si>
    <t>SBK 407</t>
  </si>
  <si>
    <t>Dr.Öğr.Üyesi Nurullah ALTINTAŞ</t>
  </si>
  <si>
    <t>naltintas@sakarya.edu.tr</t>
  </si>
  <si>
    <t>MODERN DEVLET</t>
  </si>
  <si>
    <t>SBK 409</t>
  </si>
  <si>
    <t>Arş.Gör. Ahmet Gökçe AKPOLAT</t>
  </si>
  <si>
    <t>aakpolat@sakarya.edu.tr</t>
  </si>
  <si>
    <t>KAMUOYU ARAŞTIRMALARI</t>
  </si>
  <si>
    <t>SBK 411</t>
  </si>
  <si>
    <t>Arş.Gör. Hilal ALPDOĞAN</t>
  </si>
  <si>
    <t>hgundogan@sakarya.edu.tr</t>
  </si>
  <si>
    <t>KARŞILAŞTIRMALI KAMU YÖNETİMİ</t>
  </si>
  <si>
    <t>SBK 413</t>
  </si>
  <si>
    <t>Arş.Gör. Kıvanç AYDINLAR</t>
  </si>
  <si>
    <t>kaydinlar@sakarya.edu.tr</t>
  </si>
  <si>
    <t>SİYASİ PARTİLER VE SEÇİMLER</t>
  </si>
  <si>
    <t>SBK 415</t>
  </si>
  <si>
    <t>SİYASET BİLİMİ OKUMALARI</t>
  </si>
  <si>
    <t>SBK 417</t>
  </si>
  <si>
    <t>SİYASETNAME OKUMALARI</t>
  </si>
  <si>
    <t>SBK 419</t>
  </si>
  <si>
    <t>YÖNETİM BİLİMİ OKUMALARI</t>
  </si>
  <si>
    <t>SBK 421</t>
  </si>
  <si>
    <t>KAMU YÖNETİMİ KURAMLARI</t>
  </si>
  <si>
    <t>SBK 423</t>
  </si>
  <si>
    <t>YERLEŞME POLİTİKALARI</t>
  </si>
  <si>
    <t>SBK 425</t>
  </si>
  <si>
    <t>KÜRESELLEŞME</t>
  </si>
  <si>
    <t>SBK 427</t>
  </si>
  <si>
    <t>BİLİM FELSEFESİ</t>
  </si>
  <si>
    <t>SBK 429</t>
  </si>
  <si>
    <t>SOSYAL DEĞİŞME</t>
  </si>
  <si>
    <t>SBK 431</t>
  </si>
  <si>
    <t>AFET YÖNETİMİ</t>
  </si>
  <si>
    <t>SBK 433</t>
  </si>
  <si>
    <t>BİLGİ TOPLUMU VE E-DEVLET</t>
  </si>
  <si>
    <t>SBK 435</t>
  </si>
  <si>
    <t>YÖNETİM VE DENETİM</t>
  </si>
  <si>
    <t>SBK 437</t>
  </si>
  <si>
    <t>Arş.Gör. Mustafa ÇALIŞKAN</t>
  </si>
  <si>
    <t>mcaliskan@sakarya.edu.tr</t>
  </si>
  <si>
    <t>NİTEL ARAŞTIRMA YÖNTEMLERİ</t>
  </si>
  <si>
    <t>SBK 439</t>
  </si>
  <si>
    <t>Arş.Gör. Dilek TOK</t>
  </si>
  <si>
    <t>dilektok@sakarya.edu.tr</t>
  </si>
  <si>
    <t>UYGARLIK TARİHİ</t>
  </si>
  <si>
    <t>SBK 441</t>
  </si>
  <si>
    <t>Arş.Gör. Samet ACAR</t>
  </si>
  <si>
    <t>sametacar@sakarya.edu.tr</t>
  </si>
  <si>
    <t>SİYASET PSİKOLOJİSİ</t>
  </si>
  <si>
    <t>SBK 443</t>
  </si>
  <si>
    <t>Arş.Gör. Elveda ÖZDİLEK</t>
  </si>
  <si>
    <t>elvedaozdilek@sakarya.edu.tr</t>
  </si>
  <si>
    <t>İNSAN HAKLARI</t>
  </si>
  <si>
    <t>SBK 459</t>
  </si>
  <si>
    <t>ddursun@sakarya.edu.tr</t>
  </si>
  <si>
    <t>KARİYER VE TECRÜBE PAYLAŞIMI</t>
  </si>
  <si>
    <t>SBK 461</t>
  </si>
  <si>
    <t>eken@sakarya.edu.tr</t>
  </si>
  <si>
    <t>İDARİ REFORM</t>
  </si>
  <si>
    <t>SBK 463</t>
  </si>
  <si>
    <t>haydinli@sakarya.edu.tr</t>
  </si>
  <si>
    <t>ULI 449</t>
  </si>
  <si>
    <t>bbezci@sakarya.edu.tr&gt;, &lt;sonert@sakarya.edu.tr</t>
  </si>
  <si>
    <t>TÜRKİYE AB İLİŞKİLERİ</t>
  </si>
  <si>
    <t>ULI 451</t>
  </si>
  <si>
    <t>sgulener@sakarya.edu.tr</t>
  </si>
  <si>
    <t>ULI 453</t>
  </si>
  <si>
    <t>zkilinc@sakarya.edu.tr</t>
  </si>
  <si>
    <t>haslak@sakarya.edu.tr</t>
  </si>
  <si>
    <t>tuzcuoglu@sakarya.edu.tr</t>
  </si>
  <si>
    <t>8. Yarıyıl</t>
  </si>
  <si>
    <t>ozerk@sakarya.edu.tr</t>
  </si>
  <si>
    <t>atuncer@sakarya.edu.tr</t>
  </si>
  <si>
    <t>BİTİRME ÇALIŞMASI</t>
  </si>
  <si>
    <t>SBK 498</t>
  </si>
  <si>
    <t>0 + 4</t>
  </si>
  <si>
    <t>POLITICAL LIFE IN TURKEY</t>
  </si>
  <si>
    <t>msen@sakarya.edu.tr</t>
  </si>
  <si>
    <t>ksahin@sakarya.edu.tr</t>
  </si>
  <si>
    <t>mkaraman@sakarya.edu.tr</t>
  </si>
  <si>
    <t>haleu@sakarya.edu.tr</t>
  </si>
  <si>
    <t>yurttas@sakarya.edu.tr</t>
  </si>
  <si>
    <t>nmis@sakarya.edu.tr</t>
  </si>
  <si>
    <t>8. Y. Seçimlik</t>
  </si>
  <si>
    <t>dturkmenoglu@sakarya.edu.tr</t>
  </si>
  <si>
    <t>serdarkorucu@sakarya.edu.tr</t>
  </si>
  <si>
    <t>ÇALIŞMA EKONOMİSİ</t>
  </si>
  <si>
    <t>CEK 442</t>
  </si>
  <si>
    <t>aaksoy@sakarya.edu.tr</t>
  </si>
  <si>
    <t>SOSYAL GÜVENLİK HUKUKU</t>
  </si>
  <si>
    <t>CEK 444</t>
  </si>
  <si>
    <t>DİĞER DERSLER:</t>
  </si>
  <si>
    <t>Arş.Gör. İlknur Rabia TÜRKÖLMEZ</t>
  </si>
  <si>
    <t>isirakaya@sakarya.edu.tr</t>
  </si>
  <si>
    <t>TÜRK DİLİ (UZAKTAN EĞİTİM): Çar İNTERNET (06:00-07:00)</t>
  </si>
  <si>
    <t>CEK 446</t>
  </si>
  <si>
    <t>onurturkolmez@sakarya.edu.tr</t>
  </si>
  <si>
    <t>BORÇLAR HUKUKU</t>
  </si>
  <si>
    <t>ATATÜRK İLK. İNK. TA. (UZAKTAN EĞİTİM): Pzt İNTERNET (06:00),</t>
  </si>
  <si>
    <t>CEK 450</t>
  </si>
  <si>
    <t>ofkoktas@sakarya.edu.tr</t>
  </si>
  <si>
    <t>IKT 448</t>
  </si>
  <si>
    <t>Arş.Gör. Abdullah Sait ÖZCAN</t>
  </si>
  <si>
    <t>abdullahozcan@sakarya.edu.tr</t>
  </si>
  <si>
    <t>MALİYE POLİTİKASI</t>
  </si>
  <si>
    <t>MLY 440</t>
  </si>
  <si>
    <t>Arş.Gör. Selin BAŞCAN</t>
  </si>
  <si>
    <t>sbascan@sakarya.edu.tr</t>
  </si>
  <si>
    <t>SİYASİ HUKUK METİNLERİ</t>
  </si>
  <si>
    <t>SBK 404</t>
  </si>
  <si>
    <t>Arş.Gör. Ensar KIVRAK</t>
  </si>
  <si>
    <t>ensarkivrak@sakarya.edu.tr</t>
  </si>
  <si>
    <t>SİVİL TOPLUM</t>
  </si>
  <si>
    <t>SBK 406</t>
  </si>
  <si>
    <t>Arş.Gör. Muttaki ÜNLÜ</t>
  </si>
  <si>
    <t>muttakiunlu@sakarya.edu.tr</t>
  </si>
  <si>
    <t>SBK 408</t>
  </si>
  <si>
    <t>Prof.Dr. Fatih SAVAŞAN</t>
  </si>
  <si>
    <t>fsavasan@sakarya.edu.tr</t>
  </si>
  <si>
    <t>KENT SOSYOLOJİSİ</t>
  </si>
  <si>
    <t>SBK 410</t>
  </si>
  <si>
    <t>Prof.Dr. Temel GÜRDAL</t>
  </si>
  <si>
    <t>tgurdal@sakarya.edu.tr</t>
  </si>
  <si>
    <t>YÖNETİM SORUNLARININ ANALİZİ</t>
  </si>
  <si>
    <t>SBK 412</t>
  </si>
  <si>
    <t>Prof.Dr. Şakir GÖRMÜŞ</t>
  </si>
  <si>
    <t>sgormus@sakarya.edu.tr</t>
  </si>
  <si>
    <t>3+0</t>
  </si>
  <si>
    <t>SBK 414</t>
  </si>
  <si>
    <t>Prof.Dr. M.Emin ALTUNDEMİR</t>
  </si>
  <si>
    <t>altundemir@sakarya.edu.tr</t>
  </si>
  <si>
    <t>CEZA HUKUKU</t>
  </si>
  <si>
    <t>SBK 416</t>
  </si>
  <si>
    <t>SAU</t>
  </si>
  <si>
    <t>Doç.Dr. Fatih YARDIMCIOĞLU</t>
  </si>
  <si>
    <t>fyoglu@sakarya.edu.tr</t>
  </si>
  <si>
    <t xml:space="preserve"> Per İNTERNET (06:00-07:00)</t>
  </si>
  <si>
    <t>SBK 418</t>
  </si>
  <si>
    <t>Pzt İNTERNET (07:00), Sal İNTERNET (06:00), Sal İNTERNET (07:00)</t>
  </si>
  <si>
    <t>Doç.Dr. Furkan BEŞEL</t>
  </si>
  <si>
    <t>fbesel@sakarya.edu.tr</t>
  </si>
  <si>
    <t>SBK 420</t>
  </si>
  <si>
    <t>Dr.Öğr.Üyesi Nurullah ALTUN</t>
  </si>
  <si>
    <t>naltun@sakarya.edu.tr</t>
  </si>
  <si>
    <t>SBK 422</t>
  </si>
  <si>
    <t>sanver@sakarya.edu.tr</t>
  </si>
  <si>
    <t>SBK 424</t>
  </si>
  <si>
    <t>Dr.Öğr.Üyesi Hakan YAVUZ</t>
  </si>
  <si>
    <t>hyavuz@sakarya.edu.tr</t>
  </si>
  <si>
    <t>KAMU POLİTİKASI ANALİZİ</t>
  </si>
  <si>
    <t>SBK 426</t>
  </si>
  <si>
    <t>SİYASİ SORUNLARIN ANALİZİ</t>
  </si>
  <si>
    <t>SBK 428</t>
  </si>
  <si>
    <t>GÖÇ YÖNETİMİ VE POLİTİKALARI</t>
  </si>
  <si>
    <t>SBK 430</t>
  </si>
  <si>
    <t>SBK 432</t>
  </si>
  <si>
    <t>SBK 434</t>
  </si>
  <si>
    <t>GÜVENLİK YÖNETİMİ VE POLİTİKALARI</t>
  </si>
  <si>
    <t>SBK 436</t>
  </si>
  <si>
    <t>ÇAĞDAŞ YÖNETİM TEKNİKLERİ</t>
  </si>
  <si>
    <t>SBK 438</t>
  </si>
  <si>
    <t>NOT:</t>
  </si>
  <si>
    <t>MESLEKİ UYGULAMALAR</t>
  </si>
  <si>
    <t>SBK 440</t>
  </si>
  <si>
    <t>0 + 20</t>
  </si>
  <si>
    <t>SBK 456</t>
  </si>
  <si>
    <t>SBK 458</t>
  </si>
  <si>
    <t>ULUSLARARASI ÖRGÜTLER</t>
  </si>
  <si>
    <t>ULI 452</t>
  </si>
  <si>
    <t>ULI 454</t>
  </si>
  <si>
    <t>Dr.Öğr.Üyesi Harun KILIÇASLAN</t>
  </si>
  <si>
    <t>harun@sakarya.edu.tr</t>
  </si>
  <si>
    <t>Dr.Öğr.Üyesi Işıl AYAS</t>
  </si>
  <si>
    <t>iyeter@sakarya.edu.tr</t>
  </si>
  <si>
    <t>Arş.Gör. Gonca GÜNGÖR GÖKSU</t>
  </si>
  <si>
    <t>ggungor@sakarya.edu.tr</t>
  </si>
  <si>
    <t>Arş.Gör. Kadriye İZGİ ŞAHPAZ</t>
  </si>
  <si>
    <t>kadriyeizgi@sakarya.edu.tr</t>
  </si>
  <si>
    <t>Arş.Gör. Tunç İNCE</t>
  </si>
  <si>
    <t>tince@sakarya.edu.tr</t>
  </si>
  <si>
    <t>Arş.Gör. Uğur UYĞUN</t>
  </si>
  <si>
    <t>uguruygun@sakarya.edu.tr</t>
  </si>
  <si>
    <t>Arş.Gör. Veysel İNAL</t>
  </si>
  <si>
    <t>veyselinal@sakarya.edu.tr</t>
  </si>
  <si>
    <t>Arş.Gör. Tunahan DEĞİRMENCİ</t>
  </si>
  <si>
    <t>tunahandegirmenci@sakarya.edu.tr</t>
  </si>
  <si>
    <t>Arş.Gör. Furkan FAYDALI</t>
  </si>
  <si>
    <t>Prof.Dr. Adem UĞUR</t>
  </si>
  <si>
    <t>ademu@sakarya.edu.tr</t>
  </si>
  <si>
    <t>Prof.Dr. Yılmaz ÖZKAN</t>
  </si>
  <si>
    <t>yozkan@sakarya.edu.tr</t>
  </si>
  <si>
    <t>Doç.Dr. Fatma FİDAN</t>
  </si>
  <si>
    <t>ffidan@sakarya.edu.tr</t>
  </si>
  <si>
    <t>Doç.Dr. Emel İSLAMOĞLU</t>
  </si>
  <si>
    <t>emelc@sakarya.edu.tr</t>
  </si>
  <si>
    <t>Doç.Dr. M.Çağlar ÖZDEMİR</t>
  </si>
  <si>
    <t>cozdemir@sakarya.edu.tr</t>
  </si>
  <si>
    <t>Doç.Dr. Abdurrahman BENLİ</t>
  </si>
  <si>
    <t>abenli@sakarya.edu.tr</t>
  </si>
  <si>
    <t>Doç.Dr. Sinem YILDIRIMALP</t>
  </si>
  <si>
    <t>ssac@sakarya.edu.tr</t>
  </si>
  <si>
    <t>Doç.Dr. Ekrem ERDOĞAN</t>
  </si>
  <si>
    <t>eerdogan@sakarya.edu.tr</t>
  </si>
  <si>
    <t>cselek@sakarya.edu.tr</t>
  </si>
  <si>
    <t>Dr.Öğr.Üyesi Serdar ORHAN</t>
  </si>
  <si>
    <t>sorhan@sakarya.edu.tr</t>
  </si>
  <si>
    <t>Dr.Öğr.Üyesi Elvan OKUTAN</t>
  </si>
  <si>
    <t>elvany@sakarya.edu.tr</t>
  </si>
  <si>
    <t>Dr.Öğr.Üyesi Onur METİN</t>
  </si>
  <si>
    <t>ometin@sakarya.edu.tr</t>
  </si>
  <si>
    <t>Arş.Gör. Abdulkadir ALTINSOY</t>
  </si>
  <si>
    <t>aaltinsoy@sakarya.edu.tr</t>
  </si>
  <si>
    <t>Arş.Gör. Elif ALP</t>
  </si>
  <si>
    <t>elifa@sakarya.edu.tr</t>
  </si>
  <si>
    <t>Arş.Gör. Mert ÖNER</t>
  </si>
  <si>
    <t>moner@sakarya.edu.tr</t>
  </si>
  <si>
    <t>Arş.Gör. Cihan DURMUŞKAYA</t>
  </si>
  <si>
    <t>cihand@sakarya.edu.tr</t>
  </si>
  <si>
    <t>Arş.Gör. Akın ÖZDEMİR</t>
  </si>
  <si>
    <t>akinozdemir@sakarya.edu.tr</t>
  </si>
  <si>
    <t>Arş.Gör. Özge Alev SÖNMEZ ÇALIŞ</t>
  </si>
  <si>
    <t>oasonmez@sakarya.edu.tr</t>
  </si>
  <si>
    <t>Arş.Gör. Yunus YİĞİT</t>
  </si>
  <si>
    <t>yunusyigit@sakarya.edu.tr</t>
  </si>
  <si>
    <t>Arş.Gör. Bünyamin Yasin ÇAKMAK</t>
  </si>
  <si>
    <t>yasincakmak@sakarya.edu.tr</t>
  </si>
  <si>
    <t>Arş.Gör. Büşra YİĞİT</t>
  </si>
  <si>
    <t>busrayigit@sakarya.edu.tr</t>
  </si>
  <si>
    <t>Prof.Dr. Kemal İNAT</t>
  </si>
  <si>
    <t>kinat@sakarya.edu.tr</t>
  </si>
  <si>
    <t>Prof.Dr. Ertan EFEGİL</t>
  </si>
  <si>
    <t>eefegil@sakarya.edu.tr</t>
  </si>
  <si>
    <t>Prof.Dr. Emin GÜRSES</t>
  </si>
  <si>
    <t>egurses@sakarya.edu.tr</t>
  </si>
  <si>
    <t>Doç.Dr. Ali BALCI</t>
  </si>
  <si>
    <t>alibalci@sakarya.edu.tr</t>
  </si>
  <si>
    <t>Doç.Dr. Sibel AKGÜN</t>
  </si>
  <si>
    <t>sgulcan@sakarya.edu.tr</t>
  </si>
  <si>
    <t>Doç.Dr. İsmail EDİZ</t>
  </si>
  <si>
    <t>ismailediz@sakarya.edu.tr</t>
  </si>
  <si>
    <t>amour@sakarya.edu.tr</t>
  </si>
  <si>
    <t>Doç.Dr. İsmail Numan TELCİ</t>
  </si>
  <si>
    <t>intelci@sakarya.edu.tr</t>
  </si>
  <si>
    <t>Dr.Öğr.Üyesi Yıldırım TURAN</t>
  </si>
  <si>
    <t>yildirimturan@sakarya.edu.tr</t>
  </si>
  <si>
    <t>Dr.Öğr.Üyesi Filiz CİCİOĞLU</t>
  </si>
  <si>
    <t>fsever@sakarya.edu.tr</t>
  </si>
  <si>
    <t>nkenar@sakarya.edu.tr</t>
  </si>
  <si>
    <t>Dr.Öğr.Üyesi H. Rumeysa DURSUN</t>
  </si>
  <si>
    <t>rumeysadursun@sakarya.edu.tr</t>
  </si>
  <si>
    <t>Arş.Gör. Ayla AKDOĞAN</t>
  </si>
  <si>
    <t>akdogan@sakarya.edu.tr</t>
  </si>
  <si>
    <t>Arş.Gör. Rıdvan KALAYCI</t>
  </si>
  <si>
    <t>rkalayci@sakarya.edu.tr</t>
  </si>
  <si>
    <t>Arş.Gör. Ensar MUSLU</t>
  </si>
  <si>
    <t>emuslu@sakarya.edu.tr</t>
  </si>
  <si>
    <t>Arş.Gör. Cahit ÇELİK</t>
  </si>
  <si>
    <t>cahitcelik@sakarya.edu.tr</t>
  </si>
  <si>
    <t>Arş.Gör. Fahriye KESKİN KARAGÖL</t>
  </si>
  <si>
    <t>fkeskin@sakarya.edu.tr</t>
  </si>
  <si>
    <t>Arş.Gör. Cüneyt DOĞRUSÖZLÜ</t>
  </si>
  <si>
    <t>cdogrusozlu@sakarya.edu.tr</t>
  </si>
  <si>
    <t>Arş.Gör. Ünal TÜYSÜZ</t>
  </si>
  <si>
    <t>unaltuysuz@sakarya.edu.tr</t>
  </si>
  <si>
    <t>Arş.Gör. Ahmet ÜÇAĞAÇ</t>
  </si>
  <si>
    <t>aucagac@sakarya.edu.tr</t>
  </si>
  <si>
    <t>Arş.Gör. Ömer Behram ÖZDEMİR</t>
  </si>
  <si>
    <t>bozdemir@sakarya.edu.tr</t>
  </si>
  <si>
    <t>Prof.Dr. Hilal YILDIZ</t>
  </si>
  <si>
    <t>hilalyildiz@sakarya.edu.tr</t>
  </si>
  <si>
    <t>Doç.Dr. Veli YILANCI</t>
  </si>
  <si>
    <t>yilanci@sakarya.edu.tr</t>
  </si>
  <si>
    <t>Doç.Dr. Nesrin GÜLER</t>
  </si>
  <si>
    <t>nesring@sakarya.edu.tr</t>
  </si>
  <si>
    <t>Dr.Öğr.Üyesi Sayın SAN</t>
  </si>
  <si>
    <t>sayinsan@sakarya.edu.tr</t>
  </si>
  <si>
    <t>Dr.Öğr.Üyesi Çisem BEKTUR</t>
  </si>
  <si>
    <t>cisembektur@sakarya.edu.tr</t>
  </si>
  <si>
    <t>gcandan@sakarya.edu.tr</t>
  </si>
  <si>
    <t>Dr.Öğr.Üyesi Avni Önder HANEDAR</t>
  </si>
  <si>
    <t>onderhanedar@sakarya.edu.tr</t>
  </si>
  <si>
    <t>Arş.Gör. Mücahit AYDIN</t>
  </si>
  <si>
    <t>aydinm@sakarya.edu.tr</t>
  </si>
  <si>
    <t>Arş.Gör. Mehmet AYDIN</t>
  </si>
  <si>
    <t>mehmetaydin@sakarya.edu.tr</t>
  </si>
  <si>
    <t>Arş.Gör. Yunus Emre TURAN</t>
  </si>
  <si>
    <t>emreturan@sakarya.edu.tr</t>
  </si>
  <si>
    <t>Öğr.Gör. Halil İrfan MERCAN</t>
  </si>
  <si>
    <t>himercan@sakarya.edu.tr&gt;, &lt;himercan@gmail.com</t>
  </si>
  <si>
    <t>Öğr.Gör. Gül TÜRKMEN</t>
  </si>
  <si>
    <t>gturkmen@sakarya.edu.tr</t>
  </si>
  <si>
    <t>Öğr.Gör. Zafer ÇAMLIBEL</t>
  </si>
  <si>
    <t>camlibel@sakarya.edu.tr</t>
  </si>
  <si>
    <t>Arş.Gör. İsmail AKDOĞAN</t>
  </si>
  <si>
    <t>akdogani@sakarya.edu.tr</t>
  </si>
  <si>
    <t>Arş.Gör. Mustafa CANER</t>
  </si>
  <si>
    <t>mcaner@sakarya.edu.tr</t>
  </si>
  <si>
    <t>Arş.Gör. Bilal YILDIRIM</t>
  </si>
  <si>
    <t>bilaly@sakarya.edu.tr</t>
  </si>
  <si>
    <t>Dr.Öğr.Üyesi Mustafa ÖZTUNÇ</t>
  </si>
  <si>
    <t>oztunc@sakarya.edu.tr</t>
  </si>
  <si>
    <t>Öğr.Gör. Zehra ÖZARFAT</t>
  </si>
  <si>
    <t>zozarfat@sakarya.edu.tr</t>
  </si>
  <si>
    <t>Öğr.Gör. Tekin BOYRAZ</t>
  </si>
  <si>
    <t>tboyraz@sakarya.edu.tr</t>
  </si>
  <si>
    <t>Prof.Dr. Tuncay KARDAŞ</t>
  </si>
  <si>
    <t>kardas@sakarya.edu.tr</t>
  </si>
  <si>
    <t>Öğr.Gör. Elvira TEZEMİR</t>
  </si>
  <si>
    <t>elviratezemir@sakarya.edu.tr</t>
  </si>
  <si>
    <t>1. Yarıyıl Ders Planı</t>
  </si>
  <si>
    <t>Toplam</t>
  </si>
  <si>
    <t>2. Yarıyıl Ders Planı</t>
  </si>
  <si>
    <t>MİKRO İKTİSAT</t>
  </si>
  <si>
    <t>ANAYASA HUKUKU</t>
  </si>
  <si>
    <t>3. Yarıyıl Ders Planı</t>
  </si>
  <si>
    <t>4. Yarıyıl Ders Planı</t>
  </si>
  <si>
    <t>MAKRO İKTİSAT</t>
  </si>
  <si>
    <t>5. Yarıyıl Ders Planı</t>
  </si>
  <si>
    <t>6. Yarıyıl Ders Planı</t>
  </si>
  <si>
    <t>İDARE TARİHİ</t>
  </si>
  <si>
    <t>ÇEVRE POLİTİKASI</t>
  </si>
  <si>
    <t>7. Yarıyıl Ders Planı</t>
  </si>
  <si>
    <t>7. Yarıyıl Seçimlik Ders Planı</t>
  </si>
  <si>
    <t>8. Yarıyıl Ders Planı</t>
  </si>
  <si>
    <t>8. Yarıyıl Seçimlik Ders Planı</t>
  </si>
  <si>
    <t>A303</t>
  </si>
  <si>
    <t>BURCAUCRACY</t>
  </si>
  <si>
    <t>VIII. YARIYIL</t>
  </si>
  <si>
    <t>Doç.Dr. Köksal ŞAHİN A-304</t>
  </si>
  <si>
    <t>VIII</t>
  </si>
  <si>
    <t>SAU 761</t>
  </si>
  <si>
    <t>2 + 0</t>
  </si>
  <si>
    <t>18+0</t>
  </si>
  <si>
    <t>ULUSLARARASI İLİŞKİLER BÖLÜMÜ</t>
  </si>
  <si>
    <t/>
  </si>
  <si>
    <t>İKTİSAT BÖLÜMÜ</t>
  </si>
  <si>
    <t>ÇALIŞMA EKONOMİSİ VE ENDÜSTRİ İLİŞKİLER BÖLÜMÜ</t>
  </si>
  <si>
    <t>KAMU YÖNETİMİ BÖLÜMÜ</t>
  </si>
  <si>
    <t xml:space="preserve">3+0 </t>
  </si>
  <si>
    <t xml:space="preserve">MALİYE BÖLÜMÜ </t>
  </si>
  <si>
    <t>DERSİ VERECEK ÖĞRETİM ELEMANI</t>
  </si>
  <si>
    <t>ULI 372</t>
  </si>
  <si>
    <t>ULI 482</t>
  </si>
  <si>
    <t>YÜKSEK LİSANS</t>
  </si>
  <si>
    <t>DERSİ VERECEK ÖĞRETİM ÜYESİ</t>
  </si>
  <si>
    <t>BAHAR</t>
  </si>
  <si>
    <t>DOKTORA</t>
  </si>
  <si>
    <t>4</t>
  </si>
  <si>
    <t>3</t>
  </si>
  <si>
    <t>POLITICAL SCIENCE</t>
  </si>
  <si>
    <t>0</t>
  </si>
  <si>
    <t>2</t>
  </si>
  <si>
    <t>Bölünmemiş derslerde bütün öğerenciler A gurubundadır. Bölünmüş derslerde öğrenci numarasının son rakamı çift olan öğrenciler A, tek olan öğrenciler B grubundadır.</t>
  </si>
  <si>
    <t xml:space="preserve">Bölünmemiş derslerde bütün öğerenciler A gurubundadır, dersi intro alanlar B grubundadır. </t>
  </si>
  <si>
    <r>
      <t>Bölünmüş derslerde öğrenci numarasının son rakamı çift olan öğrenciler A,</t>
    </r>
    <r>
      <rPr>
        <sz val="12"/>
        <color rgb="FFFF0000"/>
        <rFont val="Arimo"/>
        <charset val="162"/>
      </rPr>
      <t xml:space="preserve"> </t>
    </r>
    <r>
      <rPr>
        <u/>
        <sz val="12"/>
        <color rgb="FFFF0000"/>
        <rFont val="Arimo"/>
        <charset val="162"/>
      </rPr>
      <t>tek olan öğrenciler B</t>
    </r>
    <r>
      <rPr>
        <sz val="12"/>
        <color rgb="FF000000"/>
        <rFont val="Arimo"/>
      </rPr>
      <t>, dersi intro alan öğrenciler ise C grubundadır.</t>
    </r>
  </si>
  <si>
    <r>
      <t xml:space="preserve">SİYASAL BİLGİLER FAKÜLTESİ SİYASET BİLİMİ VE KAMU YÖNETİMİ BÖLÜMÜ 2019-2020 BAHAR YARIYILI  </t>
    </r>
    <r>
      <rPr>
        <b/>
        <sz val="12"/>
        <color rgb="FFFF0000"/>
        <rFont val="Comfortaa"/>
        <charset val="162"/>
      </rPr>
      <t xml:space="preserve"> I. ÖĞRETİM</t>
    </r>
    <r>
      <rPr>
        <b/>
        <sz val="12"/>
        <color rgb="FF000000"/>
        <rFont val="Comfortaa"/>
      </rPr>
      <t xml:space="preserve"> DERS PROGRAMI</t>
    </r>
  </si>
  <si>
    <r>
      <t xml:space="preserve">SİYASAL BİLGİLER FAKÜLTESİ SİYASET BİLİMİ VE KAMU YÖNETİMİ BÖLÜMÜ 2019-2020 BAHAR YARIYILI   </t>
    </r>
    <r>
      <rPr>
        <b/>
        <sz val="12"/>
        <color rgb="FFFF0000"/>
        <rFont val="Comfortaa"/>
        <charset val="162"/>
      </rPr>
      <t xml:space="preserve"> II. ÖĞRETİM</t>
    </r>
    <r>
      <rPr>
        <b/>
        <sz val="12"/>
        <color rgb="FF000000"/>
        <rFont val="Comfortaa"/>
      </rPr>
      <t xml:space="preserve"> DERS PROGRAMI</t>
    </r>
  </si>
  <si>
    <t xml:space="preserve"> S2 Blok S2-304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</si>
</sst>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4">
    <font>
      <sz val="10"/>
      <color rgb="FF000000"/>
      <name val="Arimo"/>
    </font>
    <font>
      <sz val="10"/>
      <color rgb="FFFFFFFF"/>
      <name val="Times New Roman"/>
    </font>
    <font>
      <b/>
      <sz val="14"/>
      <name val="Comfortaa"/>
    </font>
    <font>
      <sz val="11"/>
      <color rgb="FF000000"/>
      <name val="Georgia"/>
    </font>
    <font>
      <sz val="10"/>
      <name val="Arimo"/>
    </font>
    <font>
      <b/>
      <sz val="10"/>
      <color rgb="FF000000"/>
      <name val="Times New Roman"/>
    </font>
    <font>
      <sz val="8"/>
      <name val="Arimo"/>
    </font>
    <font>
      <b/>
      <sz val="12"/>
      <color rgb="FF000000"/>
      <name val="Times New Roman"/>
    </font>
    <font>
      <sz val="10"/>
      <color rgb="FF999999"/>
      <name val="Arimo"/>
    </font>
    <font>
      <sz val="14"/>
      <color rgb="FFFFFFFF"/>
      <name val="Arimo"/>
    </font>
    <font>
      <b/>
      <sz val="14"/>
      <color rgb="FFFFFFFF"/>
      <name val="Times New Roman"/>
    </font>
    <font>
      <b/>
      <sz val="14"/>
      <color rgb="FF000000"/>
      <name val="Times New Roman"/>
    </font>
    <font>
      <sz val="11"/>
      <color rgb="FF666666"/>
      <name val="Times New Roman"/>
    </font>
    <font>
      <b/>
      <sz val="9"/>
      <color rgb="FF000000"/>
      <name val="Arimo"/>
    </font>
    <font>
      <sz val="6"/>
      <color rgb="FFFFFFFF"/>
      <name val="Times New Roman"/>
    </font>
    <font>
      <sz val="7"/>
      <name val="Arimo"/>
    </font>
    <font>
      <b/>
      <u/>
      <sz val="12"/>
      <color rgb="FFFFFFFF"/>
      <name val="Arimo"/>
    </font>
    <font>
      <sz val="18"/>
      <color rgb="FFFFFFFF"/>
      <name val="Arimo"/>
    </font>
    <font>
      <sz val="10"/>
      <name val="Arimo"/>
    </font>
    <font>
      <b/>
      <sz val="10"/>
      <color rgb="FF000000"/>
      <name val="Arimo"/>
    </font>
    <font>
      <sz val="11"/>
      <color rgb="FFFFFFFF"/>
      <name val="Times New Roman"/>
    </font>
    <font>
      <i/>
      <sz val="11"/>
      <color rgb="FFFFFFFF"/>
      <name val="Times New Roman"/>
    </font>
    <font>
      <sz val="10"/>
      <color rgb="FF000000"/>
      <name val="Times New Roman"/>
    </font>
    <font>
      <sz val="10"/>
      <color rgb="FFFFFFFF"/>
      <name val="Arimo"/>
    </font>
    <font>
      <b/>
      <sz val="10"/>
      <color rgb="FFFF0000"/>
      <name val="Times New Roman"/>
    </font>
    <font>
      <i/>
      <sz val="9"/>
      <color rgb="FF000000"/>
      <name val="Arimo"/>
    </font>
    <font>
      <sz val="9"/>
      <color rgb="FFFFFFFF"/>
      <name val="Arimo"/>
    </font>
    <font>
      <b/>
      <sz val="14"/>
      <color rgb="FFFF0000"/>
      <name val="Times New Roman"/>
    </font>
    <font>
      <sz val="6"/>
      <color rgb="FF000000"/>
      <name val="Times New Roman"/>
    </font>
    <font>
      <sz val="7"/>
      <color rgb="FF000000"/>
      <name val="Times New Roman"/>
    </font>
    <font>
      <i/>
      <sz val="11"/>
      <color rgb="FF000000"/>
      <name val="Times New Roman"/>
    </font>
    <font>
      <sz val="7"/>
      <color rgb="FF000000"/>
      <name val="Arimo"/>
    </font>
    <font>
      <sz val="11"/>
      <color rgb="FF000000"/>
      <name val="Times New Roman"/>
    </font>
    <font>
      <sz val="9"/>
      <color rgb="FF000000"/>
      <name val="Arimo"/>
    </font>
    <font>
      <b/>
      <sz val="11"/>
      <color rgb="FF000000"/>
      <name val="Times New Roman"/>
    </font>
    <font>
      <b/>
      <sz val="9"/>
      <color rgb="FF000000"/>
      <name val="Times New Roman"/>
    </font>
    <font>
      <sz val="7"/>
      <color rgb="FF666666"/>
      <name val="Arimo"/>
    </font>
    <font>
      <b/>
      <sz val="7"/>
      <color rgb="FF000000"/>
      <name val="Times New Roman"/>
    </font>
    <font>
      <b/>
      <sz val="12"/>
      <color rgb="FF000000"/>
      <name val="Comfortaa"/>
    </font>
    <font>
      <b/>
      <sz val="6"/>
      <color rgb="FF000000"/>
      <name val="Times New Roman"/>
    </font>
    <font>
      <b/>
      <i/>
      <sz val="10"/>
      <color rgb="FF000000"/>
      <name val="Times New Roman"/>
    </font>
    <font>
      <b/>
      <i/>
      <sz val="9"/>
      <color rgb="FF000000"/>
      <name val="Times New Roman"/>
    </font>
    <font>
      <b/>
      <sz val="7"/>
      <name val="Arimo"/>
    </font>
    <font>
      <b/>
      <sz val="6"/>
      <color rgb="FF000000"/>
      <name val="Arial"/>
    </font>
    <font>
      <b/>
      <i/>
      <sz val="10"/>
      <color rgb="FFFFFFFF"/>
      <name val="Times New Roman"/>
    </font>
    <font>
      <b/>
      <sz val="11"/>
      <color rgb="FF000000"/>
      <name val="Arimo"/>
    </font>
    <font>
      <b/>
      <sz val="8"/>
      <color rgb="FFFFFFFF"/>
      <name val="Arimo"/>
    </font>
    <font>
      <sz val="10"/>
      <name val="Arimo"/>
    </font>
    <font>
      <b/>
      <sz val="11"/>
      <color rgb="FFFFFFFF"/>
      <name val="Arimo"/>
    </font>
    <font>
      <i/>
      <sz val="10"/>
      <color rgb="FFFFFFFF"/>
      <name val="Times New Roman"/>
    </font>
    <font>
      <b/>
      <i/>
      <sz val="5"/>
      <color rgb="FFA64D79"/>
      <name val="Arimo"/>
    </font>
    <font>
      <b/>
      <sz val="11"/>
      <color rgb="FF000000"/>
      <name val="Comfortaa"/>
    </font>
    <font>
      <b/>
      <sz val="8"/>
      <name val="Arimo"/>
    </font>
    <font>
      <sz val="9"/>
      <name val="Arimo"/>
    </font>
    <font>
      <b/>
      <sz val="9"/>
      <name val="Arimo"/>
    </font>
    <font>
      <b/>
      <sz val="8"/>
      <color rgb="FF000000"/>
      <name val="Arimo"/>
    </font>
    <font>
      <sz val="12"/>
      <name val="Arial"/>
    </font>
    <font>
      <b/>
      <sz val="10"/>
      <color rgb="FF000000"/>
      <name val="Comfortaa"/>
    </font>
    <font>
      <sz val="8"/>
      <color rgb="FF000000"/>
      <name val="Arimo"/>
    </font>
    <font>
      <sz val="12"/>
      <name val="Arimo"/>
    </font>
    <font>
      <sz val="6"/>
      <name val="Times New Roman"/>
    </font>
    <font>
      <sz val="9"/>
      <color rgb="FF000000"/>
      <name val="Times New Roman"/>
    </font>
    <font>
      <i/>
      <sz val="10"/>
      <color rgb="FF000000"/>
      <name val="Times New Roman"/>
    </font>
    <font>
      <b/>
      <sz val="10"/>
      <name val="Arimo"/>
    </font>
    <font>
      <b/>
      <sz val="6"/>
      <name val="Arimo"/>
    </font>
    <font>
      <sz val="8"/>
      <color rgb="FFFF0000"/>
      <name val="Arimo"/>
    </font>
    <font>
      <sz val="10"/>
      <color rgb="FF000000"/>
      <name val="Roboto"/>
    </font>
    <font>
      <b/>
      <i/>
      <sz val="9"/>
      <color rgb="FF000000"/>
      <name val="Arimo"/>
    </font>
    <font>
      <i/>
      <sz val="8"/>
      <color rgb="FF000000"/>
      <name val="Arimo"/>
    </font>
    <font>
      <b/>
      <i/>
      <sz val="10"/>
      <color rgb="FF000000"/>
      <name val="Arimo"/>
    </font>
    <font>
      <b/>
      <sz val="8"/>
      <color rgb="FFFF0000"/>
      <name val="Arimo"/>
    </font>
    <font>
      <sz val="6"/>
      <color rgb="FFFF0000"/>
      <name val="Times New Roman"/>
    </font>
    <font>
      <b/>
      <i/>
      <sz val="8"/>
      <color rgb="FF000000"/>
      <name val="Arimo"/>
    </font>
    <font>
      <b/>
      <sz val="9"/>
      <color rgb="FF434343"/>
      <name val="Comfortaa"/>
    </font>
    <font>
      <b/>
      <sz val="8"/>
      <color rgb="FF000000"/>
      <name val="Times New Roman"/>
    </font>
    <font>
      <u/>
      <sz val="7"/>
      <color rgb="FF666666"/>
      <name val="Arimo"/>
    </font>
    <font>
      <b/>
      <sz val="10"/>
      <color rgb="FF434343"/>
      <name val="Comfortaa"/>
    </font>
    <font>
      <sz val="8"/>
      <color rgb="FF980000"/>
      <name val="Arimo"/>
    </font>
    <font>
      <sz val="10"/>
      <color rgb="FF434343"/>
      <name val="Comfortaa"/>
    </font>
    <font>
      <sz val="10"/>
      <name val="Times New Roman"/>
    </font>
    <font>
      <sz val="10"/>
      <color rgb="FF00B0F0"/>
      <name val="Times New Roman"/>
    </font>
    <font>
      <sz val="10"/>
      <color rgb="FF000000"/>
      <name val="Comfortaa"/>
    </font>
    <font>
      <i/>
      <sz val="9"/>
      <color rgb="FFA64D79"/>
      <name val="Arimo"/>
    </font>
    <font>
      <sz val="9"/>
      <color rgb="FF999999"/>
      <name val="Arimo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u/>
      <sz val="10"/>
      <color rgb="FF6FA8DC"/>
      <name val="Arial"/>
    </font>
    <font>
      <sz val="10"/>
      <color rgb="FF000000"/>
      <name val="Arial"/>
    </font>
    <font>
      <b/>
      <u/>
      <sz val="10"/>
      <color rgb="FF6FA8DC"/>
      <name val="Arial"/>
    </font>
    <font>
      <b/>
      <sz val="8"/>
      <color rgb="FF000000"/>
      <name val="Arial"/>
    </font>
    <font>
      <b/>
      <i/>
      <sz val="10"/>
      <color rgb="FF000000"/>
      <name val="Arial"/>
    </font>
    <font>
      <i/>
      <sz val="10"/>
      <color rgb="FF000000"/>
      <name val="Arial"/>
    </font>
    <font>
      <b/>
      <i/>
      <sz val="10"/>
      <color rgb="FF000000"/>
      <name val="Arial"/>
    </font>
    <font>
      <i/>
      <sz val="10"/>
      <color rgb="FF000000"/>
      <name val="Arial"/>
    </font>
    <font>
      <sz val="11"/>
      <color rgb="FF4D4D4D"/>
      <name val="Arial"/>
    </font>
    <font>
      <u/>
      <sz val="11"/>
      <color rgb="FF4F8EDC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sz val="12"/>
      <color rgb="FF000000"/>
      <name val="Arimo"/>
    </font>
    <font>
      <sz val="10"/>
      <color rgb="FF0000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6"/>
      <color rgb="FFFFFFFF"/>
      <name val="Arial"/>
    </font>
    <font>
      <b/>
      <sz val="9"/>
      <color rgb="FFFFFFFF"/>
      <name val="Arimo"/>
    </font>
    <font>
      <b/>
      <sz val="11"/>
      <color rgb="FFFFFFFF"/>
      <name val="Comfortaa"/>
    </font>
    <font>
      <b/>
      <i/>
      <sz val="9"/>
      <color rgb="FFFFFFFF"/>
      <name val="Arimo"/>
    </font>
    <font>
      <sz val="8"/>
      <color rgb="FF000000"/>
      <name val="Times New Roman"/>
    </font>
    <font>
      <strike/>
      <sz val="10"/>
      <color rgb="FF000000"/>
      <name val="Times New Roman"/>
    </font>
    <font>
      <sz val="10"/>
      <color rgb="FF000000"/>
      <name val="Times New Roman"/>
    </font>
    <font>
      <b/>
      <sz val="9"/>
      <color rgb="FFFF9900"/>
      <name val="Arimo"/>
    </font>
    <font>
      <sz val="11"/>
      <color rgb="FF000000"/>
      <name val="Arimo"/>
    </font>
    <font>
      <sz val="11"/>
      <color rgb="FFF3F3F3"/>
      <name val="Times New Roman"/>
    </font>
    <font>
      <b/>
      <sz val="8"/>
      <color rgb="FFF3F3F3"/>
      <name val="Arimo"/>
    </font>
    <font>
      <sz val="8"/>
      <color rgb="FFF3F3F3"/>
      <name val="Arimo"/>
    </font>
    <font>
      <sz val="9"/>
      <color rgb="FFF3F3F3"/>
      <name val="Arimo"/>
    </font>
    <font>
      <b/>
      <sz val="10"/>
      <color rgb="FFF3F3F3"/>
      <name val="Arimo"/>
    </font>
    <font>
      <b/>
      <sz val="10"/>
      <color rgb="FFFFFFFF"/>
      <name val="Times New Roman"/>
    </font>
    <font>
      <sz val="11"/>
      <name val="Times New Roman"/>
      <family val="1"/>
      <charset val="162"/>
    </font>
    <font>
      <b/>
      <sz val="11"/>
      <name val="Arimo"/>
    </font>
    <font>
      <sz val="12"/>
      <color rgb="FFFF0000"/>
      <name val="Arimo"/>
      <charset val="162"/>
    </font>
    <font>
      <u/>
      <sz val="12"/>
      <color rgb="FFFF0000"/>
      <name val="Arimo"/>
      <charset val="162"/>
    </font>
    <font>
      <b/>
      <sz val="12"/>
      <color rgb="FFFF0000"/>
      <name val="Comfortaa"/>
      <charset val="16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6AA84F"/>
        <bgColor rgb="FF6AA84F"/>
      </patternFill>
    </fill>
    <fill>
      <patternFill patternType="solid">
        <fgColor rgb="FF000000"/>
        <bgColor rgb="FF000000"/>
      </patternFill>
    </fill>
    <fill>
      <patternFill patternType="solid">
        <fgColor rgb="FF4A86E8"/>
        <bgColor rgb="FF4A86E8"/>
      </patternFill>
    </fill>
    <fill>
      <patternFill patternType="solid">
        <fgColor rgb="FF434343"/>
        <bgColor rgb="FF434343"/>
      </patternFill>
    </fill>
    <fill>
      <patternFill patternType="solid">
        <fgColor rgb="FFFFF7E2"/>
        <bgColor rgb="FFFFF7E2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E2EEDE"/>
        <bgColor rgb="FFE2EEDE"/>
      </patternFill>
    </fill>
    <fill>
      <patternFill patternType="solid">
        <fgColor rgb="FFD9D9D9"/>
        <bgColor rgb="FFD9D9D9"/>
      </patternFill>
    </fill>
    <fill>
      <patternFill patternType="solid">
        <fgColor rgb="FFDCEAF7"/>
        <bgColor rgb="FFDCEAF7"/>
      </patternFill>
    </fill>
    <fill>
      <patternFill patternType="solid">
        <fgColor rgb="FFFAE9F0"/>
        <bgColor rgb="FFFAE9F0"/>
      </patternFill>
    </fill>
    <fill>
      <patternFill patternType="solid">
        <fgColor rgb="FFE0F7FA"/>
        <bgColor rgb="FFE0F7FA"/>
      </patternFill>
    </fill>
    <fill>
      <patternFill patternType="solid">
        <fgColor rgb="FFD9EAD3"/>
        <bgColor rgb="FFD9EAD3"/>
      </patternFill>
    </fill>
    <fill>
      <patternFill patternType="solid">
        <fgColor rgb="FF999999"/>
        <bgColor rgb="FF999999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5F5F5"/>
        <bgColor rgb="FFF5F5F5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E0F7FA"/>
      </patternFill>
    </fill>
    <fill>
      <patternFill patternType="solid">
        <fgColor theme="2"/>
        <bgColor rgb="FF434343"/>
      </patternFill>
    </fill>
    <fill>
      <patternFill patternType="solid">
        <fgColor theme="2"/>
        <bgColor rgb="FFF3F3F3"/>
      </patternFill>
    </fill>
    <fill>
      <patternFill patternType="solid">
        <fgColor theme="2"/>
        <bgColor indexed="64"/>
      </patternFill>
    </fill>
  </fills>
  <borders count="40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B7B7B7"/>
      </left>
      <right/>
      <top style="thin">
        <color rgb="FFB7B7B7"/>
      </top>
      <bottom style="thick">
        <color rgb="FFF3F3F3"/>
      </bottom>
      <diagonal/>
    </border>
    <border>
      <left/>
      <right/>
      <top style="thick">
        <color rgb="FF000000"/>
      </top>
      <bottom/>
      <diagonal/>
    </border>
    <border>
      <left style="thin">
        <color rgb="FFF3F3F3"/>
      </left>
      <right style="thick">
        <color rgb="FFF3F3F3"/>
      </right>
      <top style="thin">
        <color rgb="FFB7B7B7"/>
      </top>
      <bottom style="thick">
        <color rgb="FFF3F3F3"/>
      </bottom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ck">
        <color rgb="FF674EA7"/>
      </left>
      <right/>
      <top style="thick">
        <color rgb="FF674EA7"/>
      </top>
      <bottom style="thick">
        <color rgb="FF000000"/>
      </bottom>
      <diagonal/>
    </border>
    <border>
      <left/>
      <right/>
      <top style="thick">
        <color rgb="FF674EA7"/>
      </top>
      <bottom style="thick">
        <color rgb="FF000000"/>
      </bottom>
      <diagonal/>
    </border>
    <border>
      <left/>
      <right style="thick">
        <color rgb="FF674EA7"/>
      </right>
      <top style="thick">
        <color rgb="FF674EA7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434343"/>
      </top>
      <bottom/>
      <diagonal/>
    </border>
    <border>
      <left/>
      <right style="double">
        <color rgb="FFF3F3F3"/>
      </right>
      <top style="double">
        <color rgb="FFF3F3F3"/>
      </top>
      <bottom style="thin">
        <color rgb="FFF3F3F3"/>
      </bottom>
      <diagonal/>
    </border>
    <border>
      <left/>
      <right/>
      <top style="thick">
        <color rgb="FF434343"/>
      </top>
      <bottom/>
      <diagonal/>
    </border>
    <border>
      <left/>
      <right style="medium">
        <color rgb="FF000000"/>
      </right>
      <top style="thick">
        <color rgb="FF434343"/>
      </top>
      <bottom/>
      <diagonal/>
    </border>
    <border>
      <left/>
      <right/>
      <top/>
      <bottom style="thin">
        <color rgb="FFF3F3F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F3F3F3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ck">
        <color rgb="FF674EA7"/>
      </left>
      <right/>
      <top/>
      <bottom style="double">
        <color rgb="FF0000FF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FF"/>
      </bottom>
      <diagonal/>
    </border>
    <border>
      <left/>
      <right/>
      <top style="thin">
        <color rgb="FFF3F3F3"/>
      </top>
      <bottom style="thin">
        <color rgb="FFF3F3F3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674EA7"/>
      </right>
      <top/>
      <bottom style="double">
        <color rgb="FF0000FF"/>
      </bottom>
      <diagonal/>
    </border>
    <border>
      <left style="thick">
        <color rgb="FF434343"/>
      </left>
      <right/>
      <top style="thick">
        <color rgb="FF434343"/>
      </top>
      <bottom style="double">
        <color rgb="FF0000FF"/>
      </bottom>
      <diagonal/>
    </border>
    <border>
      <left style="thick">
        <color rgb="FFF3F3F3"/>
      </left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dotted">
        <color rgb="FFD9D9D9"/>
      </left>
      <right/>
      <top style="thick">
        <color rgb="FF434343"/>
      </top>
      <bottom style="double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999999"/>
      </left>
      <right/>
      <top style="thick">
        <color rgb="FF434343"/>
      </top>
      <bottom style="double">
        <color rgb="FF0000FF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ck">
        <color rgb="FF434343"/>
      </top>
      <bottom style="double">
        <color rgb="FF0000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  <diagonal/>
    </border>
    <border>
      <left style="double">
        <color rgb="FF000000"/>
      </left>
      <right/>
      <top style="thick">
        <color rgb="FF434343"/>
      </top>
      <bottom style="double">
        <color rgb="FF0000FF"/>
      </bottom>
      <diagonal/>
    </border>
    <border>
      <left style="medium">
        <color rgb="FF434343"/>
      </left>
      <right/>
      <top style="medium">
        <color rgb="FF434343"/>
      </top>
      <bottom style="medium">
        <color rgb="FF43434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434343"/>
      </top>
      <bottom style="medium">
        <color rgb="FF434343"/>
      </bottom>
      <diagonal/>
    </border>
    <border>
      <left style="thin">
        <color rgb="FFD9D9D9"/>
      </left>
      <right/>
      <top style="thick">
        <color rgb="FF434343"/>
      </top>
      <bottom style="double">
        <color rgb="FF0000FF"/>
      </bottom>
      <diagonal/>
    </border>
    <border>
      <left/>
      <right/>
      <top style="medium">
        <color rgb="FF434343"/>
      </top>
      <bottom style="medium">
        <color rgb="FF434343"/>
      </bottom>
      <diagonal/>
    </border>
    <border>
      <left style="thin">
        <color rgb="FFFFFFFF"/>
      </left>
      <right/>
      <top style="medium">
        <color rgb="FF434343"/>
      </top>
      <bottom style="medium">
        <color rgb="FF434343"/>
      </bottom>
      <diagonal/>
    </border>
    <border>
      <left style="thin">
        <color rgb="FFD9D9D9"/>
      </left>
      <right style="thick">
        <color rgb="FF434343"/>
      </right>
      <top style="thick">
        <color rgb="FF434343"/>
      </top>
      <bottom style="double">
        <color rgb="FF0000FF"/>
      </bottom>
      <diagonal/>
    </border>
    <border>
      <left style="thick">
        <color rgb="FF000000"/>
      </left>
      <right/>
      <top style="medium">
        <color rgb="FF434343"/>
      </top>
      <bottom style="medium">
        <color rgb="FF434343"/>
      </bottom>
      <diagonal/>
    </border>
    <border>
      <left style="thin">
        <color rgb="FFFFFFFF"/>
      </left>
      <right style="thick">
        <color rgb="FF000000"/>
      </right>
      <top style="medium">
        <color rgb="FF434343"/>
      </top>
      <bottom style="medium">
        <color rgb="FF434343"/>
      </bottom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n">
        <color rgb="FFD9D9D9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3F3F3"/>
      </bottom>
      <diagonal/>
    </border>
    <border>
      <left style="thin">
        <color rgb="FFD9D9D9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F3F3F3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F3F3F3"/>
      </bottom>
      <diagonal/>
    </border>
    <border>
      <left style="thin">
        <color rgb="FF000000"/>
      </left>
      <right/>
      <top/>
      <bottom style="thin">
        <color rgb="FFF3F3F3"/>
      </bottom>
      <diagonal/>
    </border>
    <border>
      <left style="hair">
        <color rgb="FF000000"/>
      </left>
      <right/>
      <top/>
      <bottom style="thin">
        <color rgb="FFF3F3F3"/>
      </bottom>
      <diagonal/>
    </border>
    <border>
      <left/>
      <right style="thin">
        <color rgb="FF000000"/>
      </right>
      <top/>
      <bottom style="thin">
        <color rgb="FFF3F3F3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dotted">
        <color rgb="FFF1C232"/>
      </right>
      <top/>
      <bottom style="thin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D9D9D9"/>
      </right>
      <top/>
      <bottom style="thin">
        <color rgb="FFD5A6BD"/>
      </bottom>
      <diagonal/>
    </border>
    <border>
      <left style="double">
        <color rgb="FFF1C232"/>
      </left>
      <right style="dotted">
        <color rgb="FFF1C232"/>
      </right>
      <top/>
      <bottom style="thin">
        <color rgb="FF000000"/>
      </bottom>
      <diagonal/>
    </border>
    <border>
      <left/>
      <right style="thin">
        <color rgb="FFCCCCCC"/>
      </right>
      <top/>
      <bottom style="thin">
        <color rgb="FFD5A6BD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dotted">
        <color rgb="FF6AA84F"/>
      </right>
      <top/>
      <bottom style="thin">
        <color rgb="FF000000"/>
      </bottom>
      <diagonal/>
    </border>
    <border>
      <left/>
      <right/>
      <top/>
      <bottom style="thin">
        <color rgb="FFD5A6BD"/>
      </bottom>
      <diagonal/>
    </border>
    <border>
      <left style="double">
        <color rgb="FF6AA84F"/>
      </left>
      <right style="dotted">
        <color rgb="FF6AA84F"/>
      </right>
      <top/>
      <bottom style="thin">
        <color rgb="FF000000"/>
      </bottom>
      <diagonal/>
    </border>
    <border>
      <left style="thick">
        <color rgb="FF674EA7"/>
      </left>
      <right/>
      <top/>
      <bottom style="thin">
        <color rgb="FFD5A6BD"/>
      </bottom>
      <diagonal/>
    </border>
    <border>
      <left style="thick">
        <color rgb="FF000000"/>
      </left>
      <right style="dotted">
        <color rgb="FF3C78D8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D5A6BD"/>
      </bottom>
      <diagonal/>
    </border>
    <border>
      <left style="double">
        <color rgb="FF3C78D8"/>
      </left>
      <right style="dotted">
        <color rgb="FF3C78D8"/>
      </right>
      <top/>
      <bottom style="thin">
        <color rgb="FF000000"/>
      </bottom>
      <diagonal/>
    </border>
    <border>
      <left style="thick">
        <color rgb="FF000000"/>
      </left>
      <right style="dotted">
        <color rgb="FFA64D79"/>
      </right>
      <top/>
      <bottom style="thin">
        <color rgb="FF000000"/>
      </bottom>
      <diagonal/>
    </border>
    <border>
      <left/>
      <right style="thick">
        <color rgb="FF674EA7"/>
      </right>
      <top/>
      <bottom style="thin">
        <color rgb="FFD5A6BD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ck">
        <color rgb="FF434343"/>
      </left>
      <right/>
      <top/>
      <bottom style="thin">
        <color rgb="FFD5A6BD"/>
      </bottom>
      <diagonal/>
    </border>
    <border>
      <left style="dotted">
        <color rgb="FFD9D9D9"/>
      </left>
      <right/>
      <top/>
      <bottom style="thin">
        <color rgb="FFD5A6BD"/>
      </bottom>
      <diagonal/>
    </border>
    <border>
      <left style="thin">
        <color rgb="FF999999"/>
      </left>
      <right/>
      <top/>
      <bottom style="thin">
        <color rgb="FFD5A6BD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CCCCC"/>
      </right>
      <top/>
      <bottom style="thin">
        <color rgb="FFD5A6BD"/>
      </bottom>
      <diagonal/>
    </border>
    <border>
      <left/>
      <right style="thick">
        <color rgb="FF434343"/>
      </right>
      <top/>
      <bottom style="thin">
        <color rgb="FFD5A6B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D5A6BD"/>
      </bottom>
      <diagonal/>
    </border>
    <border>
      <left style="hair">
        <color rgb="FF000000"/>
      </left>
      <right style="hair">
        <color rgb="FF000000"/>
      </right>
      <top/>
      <bottom style="thin">
        <color rgb="FFD5A6BD"/>
      </bottom>
      <diagonal/>
    </border>
    <border>
      <left/>
      <right style="thin">
        <color rgb="FFD9D9D9"/>
      </right>
      <top style="medium">
        <color rgb="FF000000"/>
      </top>
      <bottom style="thin">
        <color rgb="FFD9D9D9"/>
      </bottom>
      <diagonal/>
    </border>
    <border>
      <left style="thin">
        <color rgb="FFD9D9D9"/>
      </left>
      <right/>
      <top style="medium">
        <color rgb="FF000000"/>
      </top>
      <bottom style="thin">
        <color rgb="FFD9D9D9"/>
      </bottom>
      <diagonal/>
    </border>
    <border>
      <left style="hair">
        <color rgb="FF000000"/>
      </left>
      <right style="thin">
        <color rgb="FF000000"/>
      </right>
      <top/>
      <bottom style="thin">
        <color rgb="FFD5A6BD"/>
      </bottom>
      <diagonal/>
    </border>
    <border>
      <left style="hair">
        <color rgb="FF000000"/>
      </left>
      <right/>
      <top/>
      <bottom style="thin">
        <color rgb="FFD5A6BD"/>
      </bottom>
      <diagonal/>
    </border>
    <border>
      <left/>
      <right style="thin">
        <color rgb="FF000000"/>
      </right>
      <top/>
      <bottom style="thin">
        <color rgb="FFD5A6BD"/>
      </bottom>
      <diagonal/>
    </border>
    <border>
      <left style="thin">
        <color rgb="FF000000"/>
      </left>
      <right/>
      <top/>
      <bottom style="thin">
        <color rgb="FFD5A6BD"/>
      </bottom>
      <diagonal/>
    </border>
    <border>
      <left style="double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dotted">
        <color rgb="FFF1C232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hair">
        <color rgb="FF000000"/>
      </right>
      <top/>
      <bottom/>
      <diagonal/>
    </border>
    <border>
      <left style="thick">
        <color rgb="FF000000"/>
      </left>
      <right style="dotted">
        <color rgb="FF6AA84F"/>
      </right>
      <top/>
      <bottom style="thin">
        <color rgb="FF000000"/>
      </bottom>
      <diagonal/>
    </border>
    <border>
      <left/>
      <right style="thin">
        <color rgb="FFD9D9D9"/>
      </right>
      <top/>
      <bottom style="thin">
        <color rgb="FF6D9EEB"/>
      </bottom>
      <diagonal/>
    </border>
    <border>
      <left/>
      <right style="thin">
        <color rgb="FFCCCCCC"/>
      </right>
      <top/>
      <bottom style="thin">
        <color rgb="FF6D9EEB"/>
      </bottom>
      <diagonal/>
    </border>
    <border>
      <left style="double">
        <color rgb="FF6AA84F"/>
      </left>
      <right style="dotted">
        <color rgb="FF6AA84F"/>
      </right>
      <top/>
      <bottom style="thin">
        <color rgb="FF000000"/>
      </bottom>
      <diagonal/>
    </border>
    <border>
      <left style="thick">
        <color rgb="FF000000"/>
      </left>
      <right style="dotted">
        <color rgb="FF3C78D8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6D9EEB"/>
      </bottom>
      <diagonal/>
    </border>
    <border>
      <left style="thick">
        <color rgb="FF674EA7"/>
      </left>
      <right/>
      <top/>
      <bottom style="thin">
        <color rgb="FF6D9EEB"/>
      </bottom>
      <diagonal/>
    </border>
    <border>
      <left style="double">
        <color rgb="FF3C78D8"/>
      </left>
      <right style="dotted">
        <color rgb="FF3C78D8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6D9EEB"/>
      </bottom>
      <diagonal/>
    </border>
    <border>
      <left style="thick">
        <color rgb="FF000000"/>
      </left>
      <right style="dotted">
        <color rgb="FFA64D79"/>
      </right>
      <top style="thin">
        <color rgb="FF000000"/>
      </top>
      <bottom style="thin">
        <color rgb="FF000000"/>
      </bottom>
      <diagonal/>
    </border>
    <border>
      <left/>
      <right style="thick">
        <color rgb="FF674EA7"/>
      </right>
      <top/>
      <bottom style="thin">
        <color rgb="FF6D9EEB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/>
      <bottom/>
      <diagonal/>
    </border>
    <border>
      <left style="thick">
        <color rgb="FF434343"/>
      </left>
      <right/>
      <top/>
      <bottom style="thin">
        <color rgb="FF6D9EEB"/>
      </bottom>
      <diagonal/>
    </border>
    <border>
      <left style="dotted">
        <color rgb="FFD9D9D9"/>
      </left>
      <right/>
      <top/>
      <bottom style="thin">
        <color rgb="FF6D9EEB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999999"/>
      </left>
      <right/>
      <top/>
      <bottom style="thin">
        <color rgb="FF6D9EEB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CCCCCC"/>
      </right>
      <top/>
      <bottom style="thin">
        <color rgb="FF6D9EEB"/>
      </bottom>
      <diagonal/>
    </border>
    <border>
      <left/>
      <right style="thick">
        <color rgb="FF434343"/>
      </right>
      <top/>
      <bottom style="thin">
        <color rgb="FF6D9EEB"/>
      </bottom>
      <diagonal/>
    </border>
    <border>
      <left style="thin">
        <color rgb="FF000000"/>
      </left>
      <right style="hair">
        <color rgb="FF000000"/>
      </right>
      <top/>
      <bottom style="thin">
        <color rgb="FF6D9EEB"/>
      </bottom>
      <diagonal/>
    </border>
    <border>
      <left style="hair">
        <color rgb="FF000000"/>
      </left>
      <right style="hair">
        <color rgb="FF000000"/>
      </right>
      <top/>
      <bottom style="thin">
        <color rgb="FF6D9EEB"/>
      </bottom>
      <diagonal/>
    </border>
    <border>
      <left style="hair">
        <color rgb="FF000000"/>
      </left>
      <right style="thin">
        <color rgb="FF000000"/>
      </right>
      <top/>
      <bottom style="thin">
        <color rgb="FF6D9EEB"/>
      </bottom>
      <diagonal/>
    </border>
    <border>
      <left style="hair">
        <color rgb="FF000000"/>
      </left>
      <right/>
      <top/>
      <bottom style="thin">
        <color rgb="FF6D9EEB"/>
      </bottom>
      <diagonal/>
    </border>
    <border>
      <left/>
      <right style="thin">
        <color rgb="FF000000"/>
      </right>
      <top/>
      <bottom style="thin">
        <color rgb="FF6D9EEB"/>
      </bottom>
      <diagonal/>
    </border>
    <border>
      <left style="thin">
        <color rgb="FF000000"/>
      </left>
      <right/>
      <top/>
      <bottom style="thin">
        <color rgb="FF6D9EEB"/>
      </bottom>
      <diagonal/>
    </border>
    <border>
      <left style="double">
        <color rgb="FF6AA84F"/>
      </left>
      <right style="dotted">
        <color rgb="FF6AA84F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tted">
        <color rgb="FFA64D79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tted">
        <color rgb="FF3C78D8"/>
      </right>
      <top/>
      <bottom style="thin">
        <color rgb="FF000000"/>
      </bottom>
      <diagonal/>
    </border>
    <border>
      <left style="double">
        <color rgb="FF3C78D8"/>
      </left>
      <right style="dotted">
        <color rgb="FF3C78D8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tted">
        <color rgb="FFF1C232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F1C232"/>
      </left>
      <right style="dotted">
        <color rgb="FFF1C232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tted">
        <color rgb="FF6AA84F"/>
      </right>
      <top style="thin">
        <color rgb="FF000000"/>
      </top>
      <bottom style="double">
        <color rgb="FF000000"/>
      </bottom>
      <diagonal/>
    </border>
    <border>
      <left style="double">
        <color rgb="FF6AA84F"/>
      </left>
      <right style="dotted">
        <color rgb="FF6AA84F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tted">
        <color rgb="FF3C78D8"/>
      </right>
      <top style="thin">
        <color rgb="FF000000"/>
      </top>
      <bottom style="double">
        <color rgb="FF000000"/>
      </bottom>
      <diagonal/>
    </border>
    <border>
      <left style="double">
        <color rgb="FF3C78D8"/>
      </left>
      <right style="dotted">
        <color rgb="FF3C78D8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tted">
        <color rgb="FFA64D79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F1C232"/>
      </left>
      <right style="dotted">
        <color rgb="FFF1C232"/>
      </right>
      <top/>
      <bottom style="thin">
        <color rgb="FF000000"/>
      </bottom>
      <diagonal/>
    </border>
    <border>
      <left style="thick">
        <color rgb="FF000000"/>
      </left>
      <right style="dotted">
        <color rgb="FF6AA84F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dotted">
        <color rgb="FFF1C232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D9D9D9"/>
      </right>
      <top style="thin">
        <color rgb="FFD9D9D9"/>
      </top>
      <bottom style="medium">
        <color rgb="FF000000"/>
      </bottom>
      <diagonal/>
    </border>
    <border>
      <left style="thin">
        <color rgb="FFD9D9D9"/>
      </left>
      <right/>
      <top style="thin">
        <color rgb="FFD9D9D9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D9D9D9"/>
      </right>
      <top/>
      <bottom style="thin">
        <color rgb="FFC27BA0"/>
      </bottom>
      <diagonal/>
    </border>
    <border>
      <left/>
      <right style="thin">
        <color rgb="FFCCCCCC"/>
      </right>
      <top/>
      <bottom style="thin">
        <color rgb="FFC27BA0"/>
      </bottom>
      <diagonal/>
    </border>
    <border>
      <left/>
      <right/>
      <top/>
      <bottom style="thin">
        <color rgb="FFC27BA0"/>
      </bottom>
      <diagonal/>
    </border>
    <border>
      <left style="thick">
        <color rgb="FF674EA7"/>
      </left>
      <right/>
      <top/>
      <bottom style="thin">
        <color rgb="FFC27BA0"/>
      </bottom>
      <diagonal/>
    </border>
    <border>
      <left style="double">
        <color rgb="FF000000"/>
      </left>
      <right/>
      <top/>
      <bottom style="thin">
        <color rgb="FFC27BA0"/>
      </bottom>
      <diagonal/>
    </border>
    <border>
      <left/>
      <right style="thick">
        <color rgb="FF674EA7"/>
      </right>
      <top/>
      <bottom style="thin">
        <color rgb="FFC27BA0"/>
      </bottom>
      <diagonal/>
    </border>
    <border>
      <left style="thick">
        <color rgb="FF434343"/>
      </left>
      <right/>
      <top/>
      <bottom style="thin">
        <color rgb="FFC27BA0"/>
      </bottom>
      <diagonal/>
    </border>
    <border>
      <left style="dotted">
        <color rgb="FFD9D9D9"/>
      </left>
      <right/>
      <top/>
      <bottom style="thin">
        <color rgb="FFC27BA0"/>
      </bottom>
      <diagonal/>
    </border>
    <border>
      <left style="thin">
        <color rgb="FF999999"/>
      </left>
      <right/>
      <top/>
      <bottom style="thin">
        <color rgb="FFC27BA0"/>
      </bottom>
      <diagonal/>
    </border>
    <border>
      <left style="medium">
        <color rgb="FF000000"/>
      </left>
      <right style="thin">
        <color rgb="FFCCCCCC"/>
      </right>
      <top/>
      <bottom style="thin">
        <color rgb="FFC27BA0"/>
      </bottom>
      <diagonal/>
    </border>
    <border>
      <left/>
      <right style="thin">
        <color rgb="FFD9D9D9"/>
      </right>
      <top/>
      <bottom/>
      <diagonal/>
    </border>
    <border>
      <left/>
      <right style="thick">
        <color rgb="FF434343"/>
      </right>
      <top/>
      <bottom style="thin">
        <color rgb="FFC27BA0"/>
      </bottom>
      <diagonal/>
    </border>
    <border>
      <left style="thin">
        <color rgb="FF000000"/>
      </left>
      <right style="hair">
        <color rgb="FF000000"/>
      </right>
      <top/>
      <bottom style="thin">
        <color rgb="FFC27BA0"/>
      </bottom>
      <diagonal/>
    </border>
    <border>
      <left style="hair">
        <color rgb="FF000000"/>
      </left>
      <right style="hair">
        <color rgb="FF000000"/>
      </right>
      <top/>
      <bottom style="thin">
        <color rgb="FFC27BA0"/>
      </bottom>
      <diagonal/>
    </border>
    <border>
      <left style="thick">
        <color rgb="FF000000"/>
      </left>
      <right style="double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C27BA0"/>
      </bottom>
      <diagonal/>
    </border>
    <border>
      <left style="thick">
        <color rgb="FF000000"/>
      </left>
      <right style="dotted">
        <color rgb="FF6AA84F"/>
      </right>
      <top/>
      <bottom style="double">
        <color rgb="FF000000"/>
      </bottom>
      <diagonal/>
    </border>
    <border>
      <left style="hair">
        <color rgb="FF000000"/>
      </left>
      <right/>
      <top/>
      <bottom style="thin">
        <color rgb="FFC27BA0"/>
      </bottom>
      <diagonal/>
    </border>
    <border>
      <left/>
      <right style="thin">
        <color rgb="FF000000"/>
      </right>
      <top/>
      <bottom style="thin">
        <color rgb="FFC27BA0"/>
      </bottom>
      <diagonal/>
    </border>
    <border>
      <left style="thin">
        <color rgb="FF000000"/>
      </left>
      <right/>
      <top/>
      <bottom style="thin">
        <color rgb="FFC27BA0"/>
      </bottom>
      <diagonal/>
    </border>
    <border>
      <left/>
      <right style="thin">
        <color rgb="FFD9D9D9"/>
      </right>
      <top/>
      <bottom style="thin">
        <color rgb="FF666666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CCCCCC"/>
      </right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 style="thick">
        <color rgb="FF674EA7"/>
      </left>
      <right/>
      <top/>
      <bottom style="thin">
        <color rgb="FF666666"/>
      </bottom>
      <diagonal/>
    </border>
    <border>
      <left style="double">
        <color rgb="FF000000"/>
      </left>
      <right/>
      <top/>
      <bottom style="thin">
        <color rgb="FF666666"/>
      </bottom>
      <diagonal/>
    </border>
    <border>
      <left/>
      <right style="thick">
        <color rgb="FF674EA7"/>
      </right>
      <top/>
      <bottom style="thin">
        <color rgb="FF666666"/>
      </bottom>
      <diagonal/>
    </border>
    <border>
      <left style="thick">
        <color rgb="FF434343"/>
      </left>
      <right/>
      <top/>
      <bottom style="thin">
        <color rgb="FF4A86E8"/>
      </bottom>
      <diagonal/>
    </border>
    <border>
      <left style="dotted">
        <color rgb="FFD9D9D9"/>
      </left>
      <right/>
      <top/>
      <bottom style="thin">
        <color rgb="FF4A86E8"/>
      </bottom>
      <diagonal/>
    </border>
    <border>
      <left style="thin">
        <color rgb="FF999999"/>
      </left>
      <right/>
      <top/>
      <bottom style="thin">
        <color rgb="FF666666"/>
      </bottom>
      <diagonal/>
    </border>
    <border>
      <left style="double">
        <color rgb="FF000000"/>
      </left>
      <right/>
      <top/>
      <bottom style="thin">
        <color rgb="FF4A86E8"/>
      </bottom>
      <diagonal/>
    </border>
    <border>
      <left style="medium">
        <color rgb="FF000000"/>
      </left>
      <right style="thin">
        <color rgb="FFCCCCCC"/>
      </right>
      <top/>
      <bottom style="thin">
        <color rgb="FF666666"/>
      </bottom>
      <diagonal/>
    </border>
    <border>
      <left/>
      <right style="thick">
        <color rgb="FF434343"/>
      </right>
      <top/>
      <bottom style="thin">
        <color rgb="FF666666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D9D9D9"/>
      </right>
      <top/>
      <bottom style="thin">
        <color rgb="FF4A86E8"/>
      </bottom>
      <diagonal/>
    </border>
    <border>
      <left/>
      <right style="thin">
        <color rgb="FFCCCCCC"/>
      </right>
      <top/>
      <bottom style="thin">
        <color rgb="FF4A86E8"/>
      </bottom>
      <diagonal/>
    </border>
    <border>
      <left/>
      <right/>
      <top/>
      <bottom style="thin">
        <color rgb="FF4A86E8"/>
      </bottom>
      <diagonal/>
    </border>
    <border>
      <left style="thick">
        <color rgb="FF674EA7"/>
      </left>
      <right/>
      <top/>
      <bottom style="thin">
        <color rgb="FF4A86E8"/>
      </bottom>
      <diagonal/>
    </border>
    <border>
      <left/>
      <right style="thick">
        <color rgb="FF674EA7"/>
      </right>
      <top/>
      <bottom style="thin">
        <color rgb="FF4A86E8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thin">
        <color rgb="FFD9D9D9"/>
      </right>
      <top style="thick">
        <color rgb="FF000000"/>
      </top>
      <bottom style="thin">
        <color rgb="FFD9D9D9"/>
      </bottom>
      <diagonal/>
    </border>
    <border>
      <left style="thin">
        <color rgb="FF999999"/>
      </left>
      <right/>
      <top/>
      <bottom style="thin">
        <color rgb="FF4A86E8"/>
      </bottom>
      <diagonal/>
    </border>
    <border>
      <left style="thin">
        <color rgb="FFD9D9D9"/>
      </left>
      <right/>
      <top style="thick">
        <color rgb="FF000000"/>
      </top>
      <bottom style="thin">
        <color rgb="FFD9D9D9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CCCCCC"/>
      </right>
      <top/>
      <bottom style="thin">
        <color rgb="FF4A86E8"/>
      </bottom>
      <diagonal/>
    </border>
    <border>
      <left/>
      <right style="thick">
        <color rgb="FF434343"/>
      </right>
      <top/>
      <bottom style="thin">
        <color rgb="FF4A86E8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/>
      <bottom style="thin">
        <color rgb="FF3D85C6"/>
      </bottom>
      <diagonal/>
    </border>
    <border>
      <left/>
      <right style="thin">
        <color rgb="FFCCCCCC"/>
      </right>
      <top/>
      <bottom style="thin">
        <color rgb="FF3D85C6"/>
      </bottom>
      <diagonal/>
    </border>
    <border>
      <left/>
      <right/>
      <top/>
      <bottom style="thin">
        <color rgb="FF3D85C6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ck">
        <color rgb="FF674EA7"/>
      </left>
      <right/>
      <top/>
      <bottom style="thin">
        <color rgb="FF3D85C6"/>
      </bottom>
      <diagonal/>
    </border>
    <border>
      <left style="double">
        <color rgb="FF000000"/>
      </left>
      <right/>
      <top/>
      <bottom style="thin">
        <color rgb="FF3D85C6"/>
      </bottom>
      <diagonal/>
    </border>
    <border>
      <left/>
      <right style="thick">
        <color rgb="FF674EA7"/>
      </right>
      <top/>
      <bottom style="thin">
        <color rgb="FF3D85C6"/>
      </bottom>
      <diagonal/>
    </border>
    <border>
      <left style="thin">
        <color rgb="FF999999"/>
      </left>
      <right/>
      <top/>
      <bottom style="thin">
        <color rgb="FF3D85C6"/>
      </bottom>
      <diagonal/>
    </border>
    <border>
      <left style="medium">
        <color rgb="FF000000"/>
      </left>
      <right style="thin">
        <color rgb="FFCCCCCC"/>
      </right>
      <top/>
      <bottom style="thin">
        <color rgb="FF3D85C6"/>
      </bottom>
      <diagonal/>
    </border>
    <border>
      <left/>
      <right style="thick">
        <color rgb="FF434343"/>
      </right>
      <top/>
      <bottom style="thin">
        <color rgb="FF3D85C6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hair">
        <color rgb="FF000000"/>
      </right>
      <top/>
      <bottom style="thick">
        <color rgb="FF000000"/>
      </bottom>
      <diagonal/>
    </border>
    <border>
      <left/>
      <right style="thin">
        <color rgb="FFD9D9D9"/>
      </right>
      <top/>
      <bottom style="thick">
        <color rgb="FF000000"/>
      </bottom>
      <diagonal/>
    </border>
    <border>
      <left style="thick">
        <color rgb="FF000000"/>
      </left>
      <right style="dotted">
        <color rgb="FFF1C232"/>
      </right>
      <top/>
      <bottom style="double">
        <color rgb="FF000000"/>
      </bottom>
      <diagonal/>
    </border>
    <border>
      <left/>
      <right style="thin">
        <color rgb="FFCCCCCC"/>
      </right>
      <top/>
      <bottom style="thick">
        <color rgb="FF000000"/>
      </bottom>
      <diagonal/>
    </border>
    <border>
      <left style="thick">
        <color rgb="FF674EA7"/>
      </left>
      <right/>
      <top/>
      <bottom style="thick">
        <color rgb="FF674EA7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ck">
        <color rgb="FF674EA7"/>
      </bottom>
      <diagonal/>
    </border>
    <border>
      <left style="double">
        <color rgb="FF6AA84F"/>
      </left>
      <right style="dotted">
        <color rgb="FF6AA84F"/>
      </right>
      <top/>
      <bottom style="double">
        <color rgb="FF000000"/>
      </bottom>
      <diagonal/>
    </border>
    <border>
      <left style="double">
        <color rgb="FF000000"/>
      </left>
      <right/>
      <top/>
      <bottom style="thick">
        <color rgb="FF674EA7"/>
      </bottom>
      <diagonal/>
    </border>
    <border>
      <left/>
      <right style="thick">
        <color rgb="FF674EA7"/>
      </right>
      <top/>
      <bottom style="thick">
        <color rgb="FF674EA7"/>
      </bottom>
      <diagonal/>
    </border>
    <border>
      <left style="thick">
        <color rgb="FF434343"/>
      </left>
      <right/>
      <top/>
      <bottom style="thick">
        <color rgb="FF434343"/>
      </bottom>
      <diagonal/>
    </border>
    <border>
      <left style="dotted">
        <color rgb="FFD9D9D9"/>
      </left>
      <right/>
      <top/>
      <bottom style="thick">
        <color rgb="FF434343"/>
      </bottom>
      <diagonal/>
    </border>
    <border>
      <left style="thin">
        <color rgb="FF999999"/>
      </left>
      <right/>
      <top/>
      <bottom style="thick">
        <color rgb="FF434343"/>
      </bottom>
      <diagonal/>
    </border>
    <border>
      <left/>
      <right/>
      <top/>
      <bottom style="thick">
        <color rgb="FF434343"/>
      </bottom>
      <diagonal/>
    </border>
    <border>
      <left style="double">
        <color rgb="FF000000"/>
      </left>
      <right/>
      <top/>
      <bottom style="thick">
        <color rgb="FF434343"/>
      </bottom>
      <diagonal/>
    </border>
    <border>
      <left style="medium">
        <color rgb="FF000000"/>
      </left>
      <right style="thin">
        <color rgb="FFCCCCCC"/>
      </right>
      <top/>
      <bottom style="thick">
        <color rgb="FF434343"/>
      </bottom>
      <diagonal/>
    </border>
    <border>
      <left/>
      <right style="thin">
        <color rgb="FFCCCCCC"/>
      </right>
      <top/>
      <bottom style="thick">
        <color rgb="FF434343"/>
      </bottom>
      <diagonal/>
    </border>
    <border>
      <left/>
      <right style="thick">
        <color rgb="FF434343"/>
      </right>
      <top/>
      <bottom style="thick">
        <color rgb="FF434343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D9D9D9"/>
      </right>
      <top style="medium">
        <color rgb="FF000000"/>
      </top>
      <bottom style="medium">
        <color rgb="FF000000"/>
      </bottom>
      <diagonal/>
    </border>
    <border>
      <left style="thin">
        <color rgb="FFD9D9D9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F1C232"/>
      </left>
      <right style="dotted">
        <color rgb="FFF1C232"/>
      </right>
      <top/>
      <bottom style="double">
        <color rgb="FF000000"/>
      </bottom>
      <diagonal/>
    </border>
    <border>
      <left style="thick">
        <color rgb="FF000000"/>
      </left>
      <right style="dotted">
        <color rgb="FF3C78D8"/>
      </right>
      <top/>
      <bottom style="double">
        <color rgb="FF000000"/>
      </bottom>
      <diagonal/>
    </border>
    <border>
      <left style="double">
        <color rgb="FF3C78D8"/>
      </left>
      <right style="dotted">
        <color rgb="FF3C78D8"/>
      </right>
      <top/>
      <bottom style="double">
        <color rgb="FF000000"/>
      </bottom>
      <diagonal/>
    </border>
    <border>
      <left style="thick">
        <color rgb="FF000000"/>
      </left>
      <right style="dotted">
        <color rgb="FFA64D79"/>
      </right>
      <top/>
      <bottom style="double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ck">
        <color rgb="FF000000"/>
      </left>
      <right style="thin">
        <color rgb="FFFFF7E2"/>
      </right>
      <top/>
      <bottom style="thin">
        <color rgb="FFFFF7E2"/>
      </bottom>
      <diagonal/>
    </border>
    <border>
      <left style="thin">
        <color rgb="FFFFF7E2"/>
      </left>
      <right style="thin">
        <color rgb="FFFFF7E2"/>
      </right>
      <top/>
      <bottom style="thin">
        <color rgb="FFFFF7E2"/>
      </bottom>
      <diagonal/>
    </border>
    <border>
      <left style="thin">
        <color rgb="FFFFF7E2"/>
      </left>
      <right/>
      <top/>
      <bottom style="thin">
        <color rgb="FFFFF7E2"/>
      </bottom>
      <diagonal/>
    </border>
    <border>
      <left style="thick">
        <color rgb="FF000000"/>
      </left>
      <right style="thin">
        <color rgb="FFE2EEDE"/>
      </right>
      <top/>
      <bottom style="thin">
        <color rgb="FFE2EEDE"/>
      </bottom>
      <diagonal/>
    </border>
    <border>
      <left style="thin">
        <color rgb="FFE2EEDE"/>
      </left>
      <right style="thin">
        <color rgb="FFE2EEDE"/>
      </right>
      <top/>
      <bottom style="thin">
        <color rgb="FFE2EEDE"/>
      </bottom>
      <diagonal/>
    </border>
    <border>
      <left/>
      <right style="thin">
        <color rgb="FFDCEAF7"/>
      </right>
      <top/>
      <bottom style="thin">
        <color rgb="FFDCEAF7"/>
      </bottom>
      <diagonal/>
    </border>
    <border>
      <left style="thin">
        <color rgb="FFDCEAF7"/>
      </left>
      <right style="thin">
        <color rgb="FFDCEAF7"/>
      </right>
      <top/>
      <bottom style="thin">
        <color rgb="FFDCEAF7"/>
      </bottom>
      <diagonal/>
    </border>
    <border>
      <left style="thin">
        <color rgb="FFDCEAF7"/>
      </left>
      <right style="thick">
        <color rgb="FF000000"/>
      </right>
      <top/>
      <bottom style="thin">
        <color rgb="FFDCEAF7"/>
      </bottom>
      <diagonal/>
    </border>
    <border>
      <left/>
      <right style="thin">
        <color rgb="FFFAE9F0"/>
      </right>
      <top/>
      <bottom style="thin">
        <color rgb="FFFAE9F0"/>
      </bottom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000000"/>
      </left>
      <right style="thin">
        <color rgb="FFFFF7E2"/>
      </right>
      <top style="thin">
        <color rgb="FFFFF7E2"/>
      </top>
      <bottom style="thick">
        <color rgb="FF000000"/>
      </bottom>
      <diagonal/>
    </border>
    <border>
      <left style="thin">
        <color rgb="FFFFF7E2"/>
      </left>
      <right style="thin">
        <color rgb="FFFFF7E2"/>
      </right>
      <top style="thin">
        <color rgb="FFFFF7E2"/>
      </top>
      <bottom style="thick">
        <color rgb="FF000000"/>
      </bottom>
      <diagonal/>
    </border>
    <border>
      <left style="thin">
        <color rgb="FFFFF7E2"/>
      </left>
      <right/>
      <top style="thin">
        <color rgb="FFFFF7E2"/>
      </top>
      <bottom style="thick">
        <color rgb="FF000000"/>
      </bottom>
      <diagonal/>
    </border>
    <border>
      <left style="thick">
        <color rgb="FF000000"/>
      </left>
      <right style="thin">
        <color rgb="FFE2EEDE"/>
      </right>
      <top style="thin">
        <color rgb="FFE2EEDE"/>
      </top>
      <bottom style="thick">
        <color rgb="FF000000"/>
      </bottom>
      <diagonal/>
    </border>
    <border>
      <left style="thin">
        <color rgb="FFE2EEDE"/>
      </left>
      <right style="thin">
        <color rgb="FFE2EEDE"/>
      </right>
      <top style="thin">
        <color rgb="FFE2EEDE"/>
      </top>
      <bottom style="thick">
        <color rgb="FF000000"/>
      </bottom>
      <diagonal/>
    </border>
    <border>
      <left/>
      <right style="thin">
        <color rgb="FFDCEAF7"/>
      </right>
      <top style="thin">
        <color rgb="FFDCEAF7"/>
      </top>
      <bottom style="thick">
        <color rgb="FF000000"/>
      </bottom>
      <diagonal/>
    </border>
    <border>
      <left style="thin">
        <color rgb="FFDCEAF7"/>
      </left>
      <right style="thin">
        <color rgb="FFDCEAF7"/>
      </right>
      <top style="thin">
        <color rgb="FFDCEAF7"/>
      </top>
      <bottom style="thick">
        <color rgb="FF000000"/>
      </bottom>
      <diagonal/>
    </border>
    <border>
      <left style="thin">
        <color rgb="FFDCEAF7"/>
      </left>
      <right style="thick">
        <color rgb="FF000000"/>
      </right>
      <top style="thin">
        <color rgb="FFDCEAF7"/>
      </top>
      <bottom style="thick">
        <color rgb="FF000000"/>
      </bottom>
      <diagonal/>
    </border>
    <border>
      <left/>
      <right style="thin">
        <color rgb="FFFAE9F0"/>
      </right>
      <top style="thin">
        <color rgb="FFFAE9F0"/>
      </top>
      <bottom style="thick">
        <color rgb="FF000000"/>
      </bottom>
      <diagonal/>
    </border>
    <border>
      <left style="thick">
        <color rgb="FFF3F3F3"/>
      </left>
      <right/>
      <top/>
      <bottom style="thick">
        <color rgb="FFF3F3F3"/>
      </bottom>
      <diagonal/>
    </border>
    <border>
      <left/>
      <right/>
      <top/>
      <bottom/>
      <diagonal/>
    </border>
    <border>
      <left/>
      <right/>
      <top style="thin">
        <color rgb="FFF3F3F3"/>
      </top>
      <bottom/>
      <diagonal/>
    </border>
    <border>
      <left style="thin">
        <color rgb="FFF3F3F3"/>
      </left>
      <right style="thin">
        <color rgb="FFF3F3F3"/>
      </right>
      <top/>
      <bottom/>
      <diagonal/>
    </border>
    <border>
      <left/>
      <right style="double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FFFFFF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/>
      <right style="medium">
        <color rgb="FFF3F3F3"/>
      </right>
      <top style="thin">
        <color rgb="FFF3F3F3"/>
      </top>
      <bottom style="thin">
        <color rgb="FFF3F3F3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thin">
        <color rgb="FFDDDDDD"/>
      </left>
      <right style="thin">
        <color rgb="FFDDDDDD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thin">
        <color rgb="FFDDDDDD"/>
      </top>
      <bottom style="thin">
        <color rgb="FF000000"/>
      </bottom>
      <diagonal/>
    </border>
    <border>
      <left style="thin">
        <color rgb="FF000000"/>
      </left>
      <right/>
      <top style="thin">
        <color rgb="FFDDDDDD"/>
      </top>
      <bottom style="thin">
        <color rgb="FF000000"/>
      </bottom>
      <diagonal/>
    </border>
    <border>
      <left/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double">
        <color rgb="FFFFFFFF"/>
      </left>
      <right style="double">
        <color rgb="FFFFFFFF"/>
      </right>
      <top/>
      <bottom/>
      <diagonal/>
    </border>
    <border>
      <left/>
      <right style="thin">
        <color rgb="FF434343"/>
      </right>
      <top/>
      <bottom style="thin">
        <color rgb="FFFFFFFF"/>
      </bottom>
      <diagonal/>
    </border>
    <border>
      <left/>
      <right style="dotted">
        <color rgb="FFF1C232"/>
      </right>
      <top/>
      <bottom style="thin">
        <color rgb="FF000000"/>
      </bottom>
      <diagonal/>
    </border>
    <border>
      <left style="double">
        <color rgb="FFFFFFFF"/>
      </left>
      <right style="double">
        <color rgb="FFFFFFFF"/>
      </right>
      <top/>
      <bottom/>
      <diagonal/>
    </border>
    <border>
      <left/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dotted">
        <color rgb="FFF1C232"/>
      </right>
      <top/>
      <bottom style="thin">
        <color rgb="FF000000"/>
      </bottom>
      <diagonal/>
    </border>
    <border>
      <left style="double">
        <color rgb="FFFFFFFF"/>
      </left>
      <right style="double">
        <color rgb="FFFFFFFF"/>
      </right>
      <top/>
      <bottom style="double">
        <color rgb="FFFFFFFF"/>
      </bottom>
      <diagonal/>
    </border>
    <border>
      <left/>
      <right style="thin">
        <color rgb="FF434343"/>
      </right>
      <top/>
      <bottom style="double">
        <color rgb="FFFFFFFF"/>
      </bottom>
      <diagonal/>
    </border>
    <border>
      <left/>
      <right style="dotted">
        <color rgb="FFF1C232"/>
      </right>
      <top/>
      <bottom style="double">
        <color rgb="FF000000"/>
      </bottom>
      <diagonal/>
    </border>
    <border>
      <left style="double">
        <color rgb="FFF1C232"/>
      </left>
      <right style="dotted">
        <color rgb="FFF1C232"/>
      </right>
      <top/>
      <bottom style="double">
        <color rgb="FF000000"/>
      </bottom>
      <diagonal/>
    </border>
    <border>
      <left style="double">
        <color rgb="FFFFFFFF"/>
      </left>
      <right style="double">
        <color rgb="FFFFFFFF"/>
      </right>
      <top style="double">
        <color rgb="FFFFFFFF"/>
      </top>
      <bottom/>
      <diagonal/>
    </border>
    <border>
      <left/>
      <right style="dotted">
        <color rgb="FFF1C232"/>
      </right>
      <top style="double">
        <color rgb="FF000000"/>
      </top>
      <bottom/>
      <diagonal/>
    </border>
    <border>
      <left style="thick">
        <color rgb="FF000000"/>
      </left>
      <right style="dotted">
        <color rgb="FF6AA84F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6AA84F"/>
      </left>
      <right style="dotted">
        <color rgb="FF6AA84F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tted">
        <color rgb="FF3C78D8"/>
      </right>
      <top style="double">
        <color rgb="FF000000"/>
      </top>
      <bottom style="thin">
        <color rgb="FF000000"/>
      </bottom>
      <diagonal/>
    </border>
    <border>
      <left style="double">
        <color rgb="FF3C78D8"/>
      </left>
      <right style="dotted">
        <color rgb="FF3C78D8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tted">
        <color rgb="FFA64D79"/>
      </right>
      <top style="double">
        <color rgb="FF000000"/>
      </top>
      <bottom style="thin">
        <color rgb="FF000000"/>
      </bottom>
      <diagonal/>
    </border>
    <border>
      <left/>
      <right style="dotted">
        <color rgb="FFF1C232"/>
      </right>
      <top style="thin">
        <color rgb="FF000000"/>
      </top>
      <bottom style="thin">
        <color rgb="FF000000"/>
      </bottom>
      <diagonal/>
    </border>
    <border>
      <left style="double">
        <color rgb="FFF1C232"/>
      </left>
      <right style="dotted">
        <color rgb="FFF1C232"/>
      </right>
      <top/>
      <bottom style="thin">
        <color rgb="FF434343"/>
      </bottom>
      <diagonal/>
    </border>
    <border>
      <left/>
      <right style="thick">
        <color rgb="FF000000"/>
      </right>
      <top/>
      <bottom style="thin">
        <color rgb="FF434343"/>
      </bottom>
      <diagonal/>
    </border>
    <border>
      <left/>
      <right style="thin">
        <color rgb="FF434343"/>
      </right>
      <top/>
      <bottom/>
      <diagonal/>
    </border>
    <border>
      <left/>
      <right style="thin">
        <color rgb="FF434343"/>
      </right>
      <top style="double">
        <color rgb="FFFFFFFF"/>
      </top>
      <bottom style="thin">
        <color rgb="FFFFFFFF"/>
      </bottom>
      <diagonal/>
    </border>
    <border>
      <left/>
      <right style="dotted">
        <color rgb="FFF1C232"/>
      </right>
      <top style="double">
        <color rgb="FF000000"/>
      </top>
      <bottom style="thin">
        <color rgb="FF000000"/>
      </bottom>
      <diagonal/>
    </border>
    <border>
      <left style="double">
        <color rgb="FFF1C232"/>
      </left>
      <right style="dotted">
        <color rgb="FFF1C232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434343"/>
      </right>
      <top style="thin">
        <color rgb="FFFFFFFF"/>
      </top>
      <bottom style="double">
        <color rgb="FFFFFFFF"/>
      </bottom>
      <diagonal/>
    </border>
    <border>
      <left/>
      <right style="thin">
        <color rgb="FF434343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 style="medium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434343"/>
      </left>
      <right/>
      <top/>
      <bottom/>
      <diagonal/>
    </border>
    <border>
      <left/>
      <right style="thick">
        <color rgb="FF434343"/>
      </right>
      <top/>
      <bottom/>
      <diagonal/>
    </border>
    <border>
      <left/>
      <right style="thin">
        <color rgb="FFFFF7E2"/>
      </right>
      <top/>
      <bottom style="thin">
        <color rgb="FFFFF7E2"/>
      </bottom>
      <diagonal/>
    </border>
    <border>
      <left/>
      <right style="thin">
        <color rgb="FFFFF7E2"/>
      </right>
      <top style="thin">
        <color rgb="FFFFF7E2"/>
      </top>
      <bottom style="thick">
        <color rgb="FF000000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 style="thick">
        <color rgb="FF000000"/>
      </top>
      <bottom style="thin">
        <color rgb="FFF3F3F3"/>
      </bottom>
      <diagonal/>
    </border>
    <border>
      <left/>
      <right/>
      <top style="thin">
        <color rgb="FFF3F3F3"/>
      </top>
      <bottom/>
      <diagonal/>
    </border>
    <border>
      <left/>
      <right/>
      <top style="thin">
        <color rgb="FFF3F3F3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3F3F3"/>
      </left>
      <right/>
      <top/>
      <bottom/>
      <diagonal/>
    </border>
    <border>
      <left style="thin">
        <color rgb="FFC27BA0"/>
      </left>
      <right/>
      <top style="thin">
        <color rgb="FFC27BA0"/>
      </top>
      <bottom style="thin">
        <color rgb="FFC27BA0"/>
      </bottom>
      <diagonal/>
    </border>
    <border>
      <left/>
      <right/>
      <top style="thin">
        <color rgb="FFC27BA0"/>
      </top>
      <bottom style="thin">
        <color rgb="FFC27BA0"/>
      </bottom>
      <diagonal/>
    </border>
    <border>
      <left/>
      <right style="thin">
        <color rgb="FFC27BA0"/>
      </right>
      <top style="thin">
        <color rgb="FFC27BA0"/>
      </top>
      <bottom style="thin">
        <color rgb="FFC27BA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FFFFFF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medium">
        <color rgb="FF000000"/>
      </bottom>
      <diagonal/>
    </border>
    <border>
      <left/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AE9F0"/>
      </left>
      <right/>
      <top/>
      <bottom style="thin">
        <color rgb="FFFAE9F0"/>
      </bottom>
      <diagonal/>
    </border>
    <border>
      <left style="thin">
        <color rgb="FFFAE9F0"/>
      </left>
      <right/>
      <top style="thin">
        <color rgb="FFFAE9F0"/>
      </top>
      <bottom style="thick">
        <color rgb="FF000000"/>
      </bottom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 style="thin">
        <color rgb="FF434343"/>
      </left>
      <right/>
      <top style="thin">
        <color rgb="FF434343"/>
      </top>
      <bottom/>
      <diagonal/>
    </border>
    <border>
      <left/>
      <right style="dotted">
        <color rgb="FFC27BA0"/>
      </right>
      <top/>
      <bottom style="thin">
        <color rgb="FF000000"/>
      </bottom>
      <diagonal/>
    </border>
    <border>
      <left/>
      <right style="dotted">
        <color rgb="FFC27BA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11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8" fillId="2" borderId="0" xfId="0" applyFont="1" applyFill="1"/>
    <xf numFmtId="0" fontId="19" fillId="3" borderId="16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18" fillId="0" borderId="0" xfId="0" applyFont="1"/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26" fillId="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0" fontId="37" fillId="8" borderId="27" xfId="0" applyFont="1" applyFill="1" applyBorder="1" applyAlignment="1">
      <alignment horizontal="center" vertical="center" wrapText="1"/>
    </xf>
    <xf numFmtId="0" fontId="38" fillId="2" borderId="28" xfId="0" applyFont="1" applyFill="1" applyBorder="1" applyAlignment="1">
      <alignment horizontal="center" vertical="center"/>
    </xf>
    <xf numFmtId="0" fontId="38" fillId="2" borderId="3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38" fillId="2" borderId="3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5" fillId="10" borderId="31" xfId="0" applyFont="1" applyFill="1" applyBorder="1" applyAlignment="1">
      <alignment horizontal="center" vertical="center" wrapText="1"/>
    </xf>
    <xf numFmtId="0" fontId="18" fillId="0" borderId="34" xfId="0" applyFont="1" applyBorder="1"/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left" vertical="center" wrapText="1"/>
    </xf>
    <xf numFmtId="0" fontId="15" fillId="10" borderId="38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31" fillId="2" borderId="39" xfId="0" applyFont="1" applyFill="1" applyBorder="1" applyAlignment="1">
      <alignment horizontal="center" vertical="center" wrapText="1"/>
    </xf>
    <xf numFmtId="0" fontId="34" fillId="3" borderId="40" xfId="0" applyFont="1" applyFill="1" applyBorder="1" applyAlignment="1">
      <alignment horizontal="center" vertical="center"/>
    </xf>
    <xf numFmtId="0" fontId="38" fillId="2" borderId="41" xfId="0" applyFont="1" applyFill="1" applyBorder="1" applyAlignment="1">
      <alignment horizontal="center" vertical="center"/>
    </xf>
    <xf numFmtId="0" fontId="38" fillId="2" borderId="44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 wrapText="1"/>
    </xf>
    <xf numFmtId="0" fontId="37" fillId="8" borderId="46" xfId="0" applyFont="1" applyFill="1" applyBorder="1" applyAlignment="1">
      <alignment horizontal="center" vertical="center" wrapText="1"/>
    </xf>
    <xf numFmtId="0" fontId="42" fillId="2" borderId="48" xfId="0" applyFont="1" applyFill="1" applyBorder="1" applyAlignment="1">
      <alignment horizontal="center" vertical="center" wrapText="1"/>
    </xf>
    <xf numFmtId="0" fontId="42" fillId="10" borderId="50" xfId="0" applyFont="1" applyFill="1" applyBorder="1" applyAlignment="1">
      <alignment horizontal="center" vertical="center" wrapText="1"/>
    </xf>
    <xf numFmtId="0" fontId="43" fillId="2" borderId="52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44" fillId="5" borderId="55" xfId="0" applyFont="1" applyFill="1" applyBorder="1" applyAlignment="1">
      <alignment horizontal="center" vertical="center"/>
    </xf>
    <xf numFmtId="0" fontId="45" fillId="2" borderId="56" xfId="0" applyFont="1" applyFill="1" applyBorder="1" applyAlignment="1">
      <alignment horizontal="center" vertical="center" wrapText="1"/>
    </xf>
    <xf numFmtId="0" fontId="46" fillId="6" borderId="57" xfId="0" applyFont="1" applyFill="1" applyBorder="1" applyAlignment="1">
      <alignment horizontal="center" vertical="center" wrapText="1"/>
    </xf>
    <xf numFmtId="0" fontId="18" fillId="5" borderId="34" xfId="0" applyFont="1" applyFill="1" applyBorder="1"/>
    <xf numFmtId="0" fontId="45" fillId="2" borderId="58" xfId="0" applyFont="1" applyFill="1" applyBorder="1" applyAlignment="1">
      <alignment horizontal="center" vertical="center" wrapText="1"/>
    </xf>
    <xf numFmtId="0" fontId="45" fillId="2" borderId="59" xfId="0" applyFont="1" applyFill="1" applyBorder="1" applyAlignment="1">
      <alignment horizontal="center" vertical="center" wrapText="1"/>
    </xf>
    <xf numFmtId="0" fontId="46" fillId="6" borderId="60" xfId="0" applyFont="1" applyFill="1" applyBorder="1" applyAlignment="1">
      <alignment horizontal="center" vertical="center" wrapText="1"/>
    </xf>
    <xf numFmtId="0" fontId="45" fillId="2" borderId="61" xfId="0" applyFont="1" applyFill="1" applyBorder="1" applyAlignment="1">
      <alignment horizontal="center" vertical="center" wrapText="1"/>
    </xf>
    <xf numFmtId="0" fontId="45" fillId="2" borderId="62" xfId="0" applyFont="1" applyFill="1" applyBorder="1" applyAlignment="1">
      <alignment horizontal="center" vertical="center" wrapText="1"/>
    </xf>
    <xf numFmtId="0" fontId="44" fillId="5" borderId="63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 wrapText="1"/>
    </xf>
    <xf numFmtId="0" fontId="49" fillId="5" borderId="65" xfId="0" applyFont="1" applyFill="1" applyBorder="1" applyAlignment="1">
      <alignment horizontal="center" vertical="center"/>
    </xf>
    <xf numFmtId="0" fontId="50" fillId="3" borderId="66" xfId="0" applyFont="1" applyFill="1" applyBorder="1" applyAlignment="1">
      <alignment horizontal="center" vertical="center" textRotation="255" wrapText="1"/>
    </xf>
    <xf numFmtId="0" fontId="49" fillId="5" borderId="67" xfId="0" applyFont="1" applyFill="1" applyBorder="1" applyAlignment="1">
      <alignment horizontal="center" vertical="center"/>
    </xf>
    <xf numFmtId="0" fontId="15" fillId="3" borderId="68" xfId="0" applyFont="1" applyFill="1" applyBorder="1" applyAlignment="1">
      <alignment horizontal="center" vertical="center" textRotation="255" wrapText="1"/>
    </xf>
    <xf numFmtId="0" fontId="52" fillId="3" borderId="68" xfId="0" applyFont="1" applyFill="1" applyBorder="1" applyAlignment="1">
      <alignment horizontal="center" vertical="center" wrapText="1"/>
    </xf>
    <xf numFmtId="0" fontId="52" fillId="3" borderId="70" xfId="0" applyFont="1" applyFill="1" applyBorder="1" applyAlignment="1">
      <alignment horizontal="center" vertical="center" wrapText="1"/>
    </xf>
    <xf numFmtId="0" fontId="53" fillId="3" borderId="19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/>
    </xf>
    <xf numFmtId="0" fontId="53" fillId="3" borderId="73" xfId="0" applyFont="1" applyFill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center" vertical="center" wrapText="1"/>
    </xf>
    <xf numFmtId="0" fontId="1" fillId="5" borderId="75" xfId="0" applyFont="1" applyFill="1" applyBorder="1" applyAlignment="1">
      <alignment horizontal="center" vertical="center"/>
    </xf>
    <xf numFmtId="0" fontId="54" fillId="3" borderId="19" xfId="0" applyFont="1" applyFill="1" applyBorder="1" applyAlignment="1">
      <alignment horizontal="center" vertical="center" wrapText="1"/>
    </xf>
    <xf numFmtId="0" fontId="55" fillId="8" borderId="76" xfId="0" applyFont="1" applyFill="1" applyBorder="1" applyAlignment="1">
      <alignment horizontal="center" vertical="center" wrapText="1"/>
    </xf>
    <xf numFmtId="0" fontId="30" fillId="10" borderId="0" xfId="0" applyFont="1" applyFill="1" applyAlignment="1">
      <alignment horizontal="center" vertical="center"/>
    </xf>
    <xf numFmtId="0" fontId="33" fillId="8" borderId="78" xfId="0" applyFont="1" applyFill="1" applyBorder="1" applyAlignment="1">
      <alignment horizontal="center" vertical="center" wrapText="1"/>
    </xf>
    <xf numFmtId="0" fontId="57" fillId="0" borderId="79" xfId="0" applyFont="1" applyBorder="1" applyAlignment="1">
      <alignment horizontal="left" vertical="center" wrapText="1"/>
    </xf>
    <xf numFmtId="0" fontId="58" fillId="8" borderId="80" xfId="0" applyFont="1" applyFill="1" applyBorder="1" applyAlignment="1">
      <alignment horizontal="center" vertical="center" wrapText="1"/>
    </xf>
    <xf numFmtId="0" fontId="47" fillId="0" borderId="81" xfId="0" applyFont="1" applyBorder="1" applyAlignment="1">
      <alignment horizontal="center" vertical="center"/>
    </xf>
    <xf numFmtId="0" fontId="33" fillId="8" borderId="82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58" fillId="11" borderId="83" xfId="0" applyFont="1" applyFill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/>
    </xf>
    <xf numFmtId="0" fontId="58" fillId="11" borderId="85" xfId="0" applyFont="1" applyFill="1" applyBorder="1" applyAlignment="1">
      <alignment horizontal="center" vertical="center" wrapText="1"/>
    </xf>
    <xf numFmtId="0" fontId="47" fillId="0" borderId="86" xfId="0" applyFont="1" applyBorder="1" applyAlignment="1">
      <alignment horizontal="center" vertical="center"/>
    </xf>
    <xf numFmtId="0" fontId="47" fillId="12" borderId="84" xfId="0" applyFont="1" applyFill="1" applyBorder="1" applyAlignment="1">
      <alignment horizontal="center" vertical="center"/>
    </xf>
    <xf numFmtId="0" fontId="58" fillId="13" borderId="87" xfId="0" applyFont="1" applyFill="1" applyBorder="1" applyAlignment="1">
      <alignment horizontal="center" vertical="center" wrapText="1"/>
    </xf>
    <xf numFmtId="0" fontId="47" fillId="0" borderId="88" xfId="0" applyFont="1" applyBorder="1" applyAlignment="1">
      <alignment horizontal="center" vertical="center"/>
    </xf>
    <xf numFmtId="0" fontId="33" fillId="13" borderId="78" xfId="0" applyFont="1" applyFill="1" applyBorder="1" applyAlignment="1">
      <alignment horizontal="center" vertical="center" wrapText="1"/>
    </xf>
    <xf numFmtId="0" fontId="58" fillId="13" borderId="89" xfId="0" applyFont="1" applyFill="1" applyBorder="1" applyAlignment="1">
      <alignment horizontal="center" vertical="center" wrapText="1"/>
    </xf>
    <xf numFmtId="0" fontId="58" fillId="14" borderId="90" xfId="0" applyFont="1" applyFill="1" applyBorder="1" applyAlignment="1">
      <alignment horizontal="center" vertical="center" wrapText="1"/>
    </xf>
    <xf numFmtId="0" fontId="47" fillId="12" borderId="91" xfId="0" applyFont="1" applyFill="1" applyBorder="1" applyAlignment="1">
      <alignment horizontal="center" vertical="center"/>
    </xf>
    <xf numFmtId="0" fontId="47" fillId="15" borderId="84" xfId="0" applyFont="1" applyFill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26" fillId="2" borderId="93" xfId="0" applyFont="1" applyFill="1" applyBorder="1" applyAlignment="1">
      <alignment horizontal="center" vertical="center"/>
    </xf>
    <xf numFmtId="0" fontId="26" fillId="2" borderId="9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7" fillId="2" borderId="9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7" fillId="10" borderId="84" xfId="0" applyFont="1" applyFill="1" applyBorder="1" applyAlignment="1">
      <alignment horizontal="center" vertical="center"/>
    </xf>
    <xf numFmtId="0" fontId="26" fillId="2" borderId="88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97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9" fillId="0" borderId="98" xfId="0" applyFont="1" applyBorder="1" applyAlignment="1">
      <alignment horizontal="center" vertical="center"/>
    </xf>
    <xf numFmtId="0" fontId="28" fillId="3" borderId="0" xfId="0" applyFont="1" applyFill="1" applyAlignment="1">
      <alignment horizontal="center" wrapText="1"/>
    </xf>
    <xf numFmtId="0" fontId="59" fillId="0" borderId="81" xfId="0" applyFont="1" applyBorder="1" applyAlignment="1">
      <alignment horizontal="center" vertical="center"/>
    </xf>
    <xf numFmtId="0" fontId="60" fillId="3" borderId="0" xfId="0" applyFont="1" applyFill="1" applyAlignment="1">
      <alignment wrapText="1"/>
    </xf>
    <xf numFmtId="0" fontId="59" fillId="0" borderId="99" xfId="0" applyFont="1" applyBorder="1" applyAlignment="1">
      <alignment horizontal="center" vertical="center"/>
    </xf>
    <xf numFmtId="0" fontId="22" fillId="3" borderId="100" xfId="0" applyFont="1" applyFill="1" applyBorder="1" applyAlignment="1">
      <alignment horizontal="center"/>
    </xf>
    <xf numFmtId="0" fontId="47" fillId="2" borderId="84" xfId="0" applyFont="1" applyFill="1" applyBorder="1" applyAlignment="1">
      <alignment horizontal="center" vertical="center"/>
    </xf>
    <xf numFmtId="0" fontId="61" fillId="3" borderId="101" xfId="0" applyFont="1" applyFill="1" applyBorder="1" applyAlignment="1">
      <alignment horizontal="center"/>
    </xf>
    <xf numFmtId="0" fontId="19" fillId="3" borderId="102" xfId="0" applyFont="1" applyFill="1" applyBorder="1" applyAlignment="1">
      <alignment horizontal="center" vertical="center" wrapText="1"/>
    </xf>
    <xf numFmtId="0" fontId="61" fillId="3" borderId="63" xfId="0" applyFont="1" applyFill="1" applyBorder="1" applyAlignment="1">
      <alignment horizontal="center" vertical="center"/>
    </xf>
    <xf numFmtId="0" fontId="47" fillId="3" borderId="103" xfId="0" applyFont="1" applyFill="1" applyBorder="1" applyAlignment="1">
      <alignment horizontal="center" vertical="center" wrapText="1"/>
    </xf>
    <xf numFmtId="0" fontId="62" fillId="3" borderId="104" xfId="0" applyFont="1" applyFill="1" applyBorder="1" applyAlignment="1">
      <alignment horizontal="center" vertical="center"/>
    </xf>
    <xf numFmtId="0" fontId="62" fillId="3" borderId="105" xfId="0" applyFont="1" applyFill="1" applyBorder="1" applyAlignment="1">
      <alignment horizontal="center" vertical="center"/>
    </xf>
    <xf numFmtId="0" fontId="47" fillId="3" borderId="106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center" vertical="center"/>
    </xf>
    <xf numFmtId="0" fontId="47" fillId="3" borderId="84" xfId="0" applyFont="1" applyFill="1" applyBorder="1" applyAlignment="1">
      <alignment horizontal="center" vertical="center" wrapText="1"/>
    </xf>
    <xf numFmtId="0" fontId="22" fillId="3" borderId="75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47" fillId="3" borderId="102" xfId="0" applyFont="1" applyFill="1" applyBorder="1" applyAlignment="1">
      <alignment horizontal="center" vertical="center" wrapText="1"/>
    </xf>
    <xf numFmtId="0" fontId="32" fillId="10" borderId="0" xfId="0" applyFont="1" applyFill="1" applyAlignment="1">
      <alignment horizontal="center" vertical="center"/>
    </xf>
    <xf numFmtId="0" fontId="63" fillId="3" borderId="107" xfId="0" applyFont="1" applyFill="1" applyBorder="1" applyAlignment="1">
      <alignment horizontal="center" vertical="center" wrapText="1"/>
    </xf>
    <xf numFmtId="0" fontId="32" fillId="10" borderId="37" xfId="0" applyFont="1" applyFill="1" applyBorder="1" applyAlignment="1">
      <alignment horizontal="center" vertical="center"/>
    </xf>
    <xf numFmtId="0" fontId="64" fillId="3" borderId="108" xfId="0" applyFont="1" applyFill="1" applyBorder="1" applyAlignment="1">
      <alignment horizontal="center" vertical="center" wrapText="1"/>
    </xf>
    <xf numFmtId="0" fontId="53" fillId="3" borderId="109" xfId="0" applyFont="1" applyFill="1" applyBorder="1" applyAlignment="1">
      <alignment horizontal="center" vertical="center" wrapText="1"/>
    </xf>
    <xf numFmtId="0" fontId="53" fillId="3" borderId="84" xfId="0" applyFont="1" applyFill="1" applyBorder="1" applyAlignment="1">
      <alignment horizontal="center" vertical="center" wrapText="1"/>
    </xf>
    <xf numFmtId="0" fontId="32" fillId="10" borderId="0" xfId="0" applyFont="1" applyFill="1" applyAlignment="1">
      <alignment horizontal="center" vertical="center"/>
    </xf>
    <xf numFmtId="0" fontId="53" fillId="3" borderId="108" xfId="0" applyFont="1" applyFill="1" applyBorder="1" applyAlignment="1">
      <alignment horizontal="center" vertical="center" wrapText="1"/>
    </xf>
    <xf numFmtId="0" fontId="13" fillId="2" borderId="110" xfId="0" applyFont="1" applyFill="1" applyBorder="1" applyAlignment="1">
      <alignment horizontal="center" vertical="center" wrapText="1"/>
    </xf>
    <xf numFmtId="0" fontId="36" fillId="3" borderId="84" xfId="0" applyFont="1" applyFill="1" applyBorder="1" applyAlignment="1">
      <alignment horizontal="center" vertical="center" wrapText="1"/>
    </xf>
    <xf numFmtId="0" fontId="55" fillId="8" borderId="111" xfId="0" applyFont="1" applyFill="1" applyBorder="1" applyAlignment="1">
      <alignment horizontal="center" vertical="center" wrapText="1"/>
    </xf>
    <xf numFmtId="0" fontId="33" fillId="8" borderId="112" xfId="0" applyFont="1" applyFill="1" applyBorder="1" applyAlignment="1">
      <alignment horizontal="center" vertical="center" wrapText="1"/>
    </xf>
    <xf numFmtId="0" fontId="33" fillId="8" borderId="113" xfId="0" applyFont="1" applyFill="1" applyBorder="1" applyAlignment="1">
      <alignment horizontal="center" vertical="center" wrapText="1"/>
    </xf>
    <xf numFmtId="0" fontId="55" fillId="11" borderId="115" xfId="0" applyFont="1" applyFill="1" applyBorder="1" applyAlignment="1">
      <alignment horizontal="center" vertical="center" wrapText="1"/>
    </xf>
    <xf numFmtId="0" fontId="57" fillId="0" borderId="116" xfId="0" applyFont="1" applyBorder="1" applyAlignment="1">
      <alignment horizontal="left" vertical="center" wrapText="1"/>
    </xf>
    <xf numFmtId="0" fontId="47" fillId="0" borderId="117" xfId="0" applyFont="1" applyBorder="1" applyAlignment="1">
      <alignment horizontal="center" vertical="center"/>
    </xf>
    <xf numFmtId="0" fontId="55" fillId="11" borderId="118" xfId="0" applyFont="1" applyFill="1" applyBorder="1" applyAlignment="1">
      <alignment horizontal="center" vertical="center" wrapText="1"/>
    </xf>
    <xf numFmtId="0" fontId="0" fillId="0" borderId="117" xfId="0" applyFont="1" applyBorder="1" applyAlignment="1">
      <alignment horizontal="center" vertical="center"/>
    </xf>
    <xf numFmtId="0" fontId="55" fillId="13" borderId="119" xfId="0" applyFont="1" applyFill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/>
    </xf>
    <xf numFmtId="0" fontId="47" fillId="0" borderId="121" xfId="0" applyFont="1" applyBorder="1" applyAlignment="1">
      <alignment horizontal="center" vertical="center"/>
    </xf>
    <xf numFmtId="0" fontId="58" fillId="13" borderId="122" xfId="0" applyFont="1" applyFill="1" applyBorder="1" applyAlignment="1">
      <alignment horizontal="center" vertical="center" wrapText="1"/>
    </xf>
    <xf numFmtId="0" fontId="47" fillId="12" borderId="120" xfId="0" applyFont="1" applyFill="1" applyBorder="1" applyAlignment="1">
      <alignment horizontal="center" vertical="center"/>
    </xf>
    <xf numFmtId="0" fontId="33" fillId="13" borderId="123" xfId="0" applyFont="1" applyFill="1" applyBorder="1" applyAlignment="1">
      <alignment horizontal="center" vertical="center" wrapText="1"/>
    </xf>
    <xf numFmtId="0" fontId="47" fillId="0" borderId="124" xfId="0" applyFont="1" applyBorder="1" applyAlignment="1">
      <alignment horizontal="center" vertical="center"/>
    </xf>
    <xf numFmtId="0" fontId="55" fillId="14" borderId="125" xfId="0" applyFont="1" applyFill="1" applyBorder="1" applyAlignment="1">
      <alignment horizontal="center" vertical="center" wrapText="1"/>
    </xf>
    <xf numFmtId="0" fontId="47" fillId="12" borderId="126" xfId="0" applyFont="1" applyFill="1" applyBorder="1" applyAlignment="1">
      <alignment horizontal="center" vertical="center"/>
    </xf>
    <xf numFmtId="0" fontId="47" fillId="15" borderId="120" xfId="0" applyFont="1" applyFill="1" applyBorder="1" applyAlignment="1">
      <alignment horizontal="center" vertical="center"/>
    </xf>
    <xf numFmtId="0" fontId="47" fillId="0" borderId="120" xfId="0" applyFont="1" applyBorder="1" applyAlignment="1">
      <alignment horizontal="center" vertical="center"/>
    </xf>
    <xf numFmtId="0" fontId="26" fillId="2" borderId="129" xfId="0" applyFont="1" applyFill="1" applyBorder="1" applyAlignment="1">
      <alignment horizontal="center" vertical="center"/>
    </xf>
    <xf numFmtId="0" fontId="13" fillId="2" borderId="110" xfId="0" applyFont="1" applyFill="1" applyBorder="1" applyAlignment="1">
      <alignment horizontal="center" vertical="center" wrapText="1"/>
    </xf>
    <xf numFmtId="0" fontId="26" fillId="2" borderId="130" xfId="0" applyFont="1" applyFill="1" applyBorder="1" applyAlignment="1">
      <alignment horizontal="center" vertical="center"/>
    </xf>
    <xf numFmtId="0" fontId="22" fillId="3" borderId="131" xfId="0" applyFont="1" applyFill="1" applyBorder="1" applyAlignment="1">
      <alignment horizontal="center"/>
    </xf>
    <xf numFmtId="0" fontId="61" fillId="3" borderId="0" xfId="0" applyFont="1" applyFill="1" applyAlignment="1">
      <alignment horizontal="center" vertical="center"/>
    </xf>
    <xf numFmtId="0" fontId="47" fillId="2" borderId="132" xfId="0" applyFont="1" applyFill="1" applyBorder="1" applyAlignment="1">
      <alignment horizontal="center" vertical="center"/>
    </xf>
    <xf numFmtId="0" fontId="47" fillId="10" borderId="120" xfId="0" applyFont="1" applyFill="1" applyBorder="1" applyAlignment="1">
      <alignment horizontal="center" vertical="center"/>
    </xf>
    <xf numFmtId="0" fontId="62" fillId="3" borderId="133" xfId="0" applyFont="1" applyFill="1" applyBorder="1" applyAlignment="1">
      <alignment horizontal="center" vertical="center"/>
    </xf>
    <xf numFmtId="0" fontId="26" fillId="2" borderId="124" xfId="0" applyFont="1" applyFill="1" applyBorder="1" applyAlignment="1">
      <alignment horizontal="center" vertical="center"/>
    </xf>
    <xf numFmtId="0" fontId="62" fillId="3" borderId="134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35" xfId="0" applyFont="1" applyFill="1" applyBorder="1" applyAlignment="1">
      <alignment horizontal="center" vertical="center"/>
    </xf>
    <xf numFmtId="0" fontId="59" fillId="0" borderId="136" xfId="0" applyFont="1" applyBorder="1" applyAlignment="1">
      <alignment horizontal="center" vertical="center"/>
    </xf>
    <xf numFmtId="0" fontId="59" fillId="0" borderId="117" xfId="0" applyFont="1" applyBorder="1" applyAlignment="1">
      <alignment horizontal="center" vertical="center"/>
    </xf>
    <xf numFmtId="0" fontId="59" fillId="0" borderId="137" xfId="0" applyFont="1" applyBorder="1" applyAlignment="1">
      <alignment horizontal="center" vertical="center"/>
    </xf>
    <xf numFmtId="0" fontId="47" fillId="2" borderId="120" xfId="0" applyFont="1" applyFill="1" applyBorder="1" applyAlignment="1">
      <alignment horizontal="center" vertical="center"/>
    </xf>
    <xf numFmtId="0" fontId="19" fillId="3" borderId="138" xfId="0" applyFont="1" applyFill="1" applyBorder="1" applyAlignment="1">
      <alignment horizontal="center" vertical="center" wrapText="1"/>
    </xf>
    <xf numFmtId="0" fontId="47" fillId="3" borderId="139" xfId="0" applyFont="1" applyFill="1" applyBorder="1" applyAlignment="1">
      <alignment horizontal="center" vertical="center" wrapText="1"/>
    </xf>
    <xf numFmtId="0" fontId="47" fillId="3" borderId="140" xfId="0" applyFont="1" applyFill="1" applyBorder="1" applyAlignment="1">
      <alignment horizontal="center" vertical="center" wrapText="1"/>
    </xf>
    <xf numFmtId="0" fontId="47" fillId="3" borderId="120" xfId="0" applyFont="1" applyFill="1" applyBorder="1" applyAlignment="1">
      <alignment horizontal="center" vertical="center" wrapText="1"/>
    </xf>
    <xf numFmtId="0" fontId="47" fillId="3" borderId="138" xfId="0" applyFont="1" applyFill="1" applyBorder="1" applyAlignment="1">
      <alignment horizontal="center" vertical="center" wrapText="1"/>
    </xf>
    <xf numFmtId="0" fontId="63" fillId="3" borderId="141" xfId="0" applyFont="1" applyFill="1" applyBorder="1" applyAlignment="1">
      <alignment horizontal="center" vertical="center" wrapText="1"/>
    </xf>
    <xf numFmtId="0" fontId="64" fillId="3" borderId="142" xfId="0" applyFont="1" applyFill="1" applyBorder="1" applyAlignment="1">
      <alignment horizontal="center" vertical="center" wrapText="1"/>
    </xf>
    <xf numFmtId="0" fontId="53" fillId="3" borderId="143" xfId="0" applyFont="1" applyFill="1" applyBorder="1" applyAlignment="1">
      <alignment horizontal="center" vertical="center" wrapText="1"/>
    </xf>
    <xf numFmtId="0" fontId="53" fillId="3" borderId="120" xfId="0" applyFont="1" applyFill="1" applyBorder="1" applyAlignment="1">
      <alignment horizontal="center" vertical="center" wrapText="1"/>
    </xf>
    <xf numFmtId="0" fontId="58" fillId="8" borderId="111" xfId="0" applyFont="1" applyFill="1" applyBorder="1" applyAlignment="1">
      <alignment horizontal="center" vertical="center" wrapText="1"/>
    </xf>
    <xf numFmtId="0" fontId="53" fillId="3" borderId="142" xfId="0" applyFont="1" applyFill="1" applyBorder="1" applyAlignment="1">
      <alignment horizontal="center" vertical="center" wrapText="1"/>
    </xf>
    <xf numFmtId="0" fontId="36" fillId="3" borderId="120" xfId="0" applyFont="1" applyFill="1" applyBorder="1" applyAlignment="1">
      <alignment horizontal="center" vertical="center" wrapText="1"/>
    </xf>
    <xf numFmtId="0" fontId="55" fillId="11" borderId="144" xfId="0" applyFont="1" applyFill="1" applyBorder="1" applyAlignment="1">
      <alignment horizontal="center" vertical="center" wrapText="1"/>
    </xf>
    <xf numFmtId="0" fontId="58" fillId="14" borderId="145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46" xfId="0" applyFont="1" applyBorder="1" applyAlignment="1">
      <alignment horizontal="center" vertical="center" wrapText="1"/>
    </xf>
    <xf numFmtId="0" fontId="22" fillId="0" borderId="97" xfId="0" applyFont="1" applyBorder="1" applyAlignment="1">
      <alignment horizontal="center" vertical="center" wrapText="1"/>
    </xf>
    <xf numFmtId="0" fontId="58" fillId="8" borderId="80" xfId="0" applyFont="1" applyFill="1" applyBorder="1" applyAlignment="1">
      <alignment horizontal="center" vertical="center" wrapText="1"/>
    </xf>
    <xf numFmtId="0" fontId="58" fillId="11" borderId="115" xfId="0" applyFont="1" applyFill="1" applyBorder="1" applyAlignment="1">
      <alignment horizontal="center" vertical="center" wrapText="1"/>
    </xf>
    <xf numFmtId="0" fontId="58" fillId="11" borderId="144" xfId="0" applyFont="1" applyFill="1" applyBorder="1" applyAlignment="1">
      <alignment horizontal="center" vertical="center" wrapText="1"/>
    </xf>
    <xf numFmtId="0" fontId="58" fillId="13" borderId="147" xfId="0" applyFont="1" applyFill="1" applyBorder="1" applyAlignment="1">
      <alignment horizontal="center" vertical="center" wrapText="1"/>
    </xf>
    <xf numFmtId="0" fontId="55" fillId="13" borderId="122" xfId="0" applyFont="1" applyFill="1" applyBorder="1" applyAlignment="1">
      <alignment horizontal="center" vertical="center" wrapText="1"/>
    </xf>
    <xf numFmtId="0" fontId="58" fillId="13" borderId="148" xfId="0" applyFont="1" applyFill="1" applyBorder="1" applyAlignment="1">
      <alignment horizontal="center" vertical="center" wrapText="1"/>
    </xf>
    <xf numFmtId="0" fontId="58" fillId="14" borderId="123" xfId="0" applyFont="1" applyFill="1" applyBorder="1" applyAlignment="1">
      <alignment horizontal="center" vertical="center" wrapText="1"/>
    </xf>
    <xf numFmtId="0" fontId="55" fillId="13" borderId="147" xfId="0" applyFont="1" applyFill="1" applyBorder="1" applyAlignment="1">
      <alignment horizontal="center" vertical="center" wrapText="1"/>
    </xf>
    <xf numFmtId="0" fontId="55" fillId="13" borderId="148" xfId="0" applyFont="1" applyFill="1" applyBorder="1" applyAlignment="1">
      <alignment horizontal="center" vertical="center" wrapText="1"/>
    </xf>
    <xf numFmtId="0" fontId="55" fillId="14" borderId="145" xfId="0" applyFont="1" applyFill="1" applyBorder="1" applyAlignment="1">
      <alignment horizontal="center" vertical="center" wrapText="1"/>
    </xf>
    <xf numFmtId="0" fontId="66" fillId="2" borderId="0" xfId="0" applyFont="1" applyFill="1" applyAlignment="1"/>
    <xf numFmtId="0" fontId="13" fillId="2" borderId="149" xfId="0" applyFont="1" applyFill="1" applyBorder="1" applyAlignment="1">
      <alignment horizontal="center" vertical="center" wrapText="1"/>
    </xf>
    <xf numFmtId="0" fontId="58" fillId="13" borderId="148" xfId="0" applyFont="1" applyFill="1" applyBorder="1" applyAlignment="1">
      <alignment horizontal="center" vertical="center" wrapText="1"/>
    </xf>
    <xf numFmtId="0" fontId="58" fillId="14" borderId="125" xfId="0" applyFont="1" applyFill="1" applyBorder="1" applyAlignment="1">
      <alignment horizontal="center" vertical="center" wrapText="1"/>
    </xf>
    <xf numFmtId="0" fontId="58" fillId="14" borderId="123" xfId="0" applyFont="1" applyFill="1" applyBorder="1" applyAlignment="1">
      <alignment horizontal="center" vertical="center" wrapText="1"/>
    </xf>
    <xf numFmtId="0" fontId="67" fillId="2" borderId="110" xfId="0" applyFont="1" applyFill="1" applyBorder="1" applyAlignment="1">
      <alignment horizontal="center" vertical="center" wrapText="1"/>
    </xf>
    <xf numFmtId="0" fontId="68" fillId="8" borderId="111" xfId="0" applyFont="1" applyFill="1" applyBorder="1" applyAlignment="1">
      <alignment horizontal="center" vertical="center" wrapText="1"/>
    </xf>
    <xf numFmtId="0" fontId="68" fillId="8" borderId="80" xfId="0" applyFont="1" applyFill="1" applyBorder="1" applyAlignment="1">
      <alignment horizontal="center" vertical="center" wrapText="1"/>
    </xf>
    <xf numFmtId="0" fontId="25" fillId="8" borderId="113" xfId="0" applyFont="1" applyFill="1" applyBorder="1" applyAlignment="1">
      <alignment horizontal="center" vertical="center" wrapText="1"/>
    </xf>
    <xf numFmtId="0" fontId="68" fillId="11" borderId="115" xfId="0" applyFont="1" applyFill="1" applyBorder="1" applyAlignment="1">
      <alignment horizontal="center" vertical="center" wrapText="1"/>
    </xf>
    <xf numFmtId="0" fontId="68" fillId="11" borderId="144" xfId="0" applyFont="1" applyFill="1" applyBorder="1" applyAlignment="1">
      <alignment horizontal="center" vertical="center" wrapText="1"/>
    </xf>
    <xf numFmtId="0" fontId="68" fillId="13" borderId="147" xfId="0" applyFont="1" applyFill="1" applyBorder="1" applyAlignment="1">
      <alignment horizontal="center" vertical="center" wrapText="1"/>
    </xf>
    <xf numFmtId="0" fontId="68" fillId="13" borderId="148" xfId="0" applyFont="1" applyFill="1" applyBorder="1" applyAlignment="1">
      <alignment horizontal="center" vertical="center" wrapText="1"/>
    </xf>
    <xf numFmtId="0" fontId="68" fillId="14" borderId="125" xfId="0" applyFont="1" applyFill="1" applyBorder="1" applyAlignment="1">
      <alignment horizontal="center" vertical="center" wrapText="1"/>
    </xf>
    <xf numFmtId="0" fontId="68" fillId="14" borderId="123" xfId="0" applyFont="1" applyFill="1" applyBorder="1" applyAlignment="1">
      <alignment horizontal="center" vertical="center" wrapText="1"/>
    </xf>
    <xf numFmtId="0" fontId="69" fillId="3" borderId="36" xfId="0" applyFont="1" applyFill="1" applyBorder="1" applyAlignment="1">
      <alignment horizontal="left" vertical="center" wrapText="1"/>
    </xf>
    <xf numFmtId="20" fontId="67" fillId="2" borderId="151" xfId="0" applyNumberFormat="1" applyFont="1" applyFill="1" applyBorder="1" applyAlignment="1">
      <alignment horizontal="center" vertical="center" wrapText="1"/>
    </xf>
    <xf numFmtId="0" fontId="68" fillId="8" borderId="152" xfId="0" applyFont="1" applyFill="1" applyBorder="1" applyAlignment="1">
      <alignment horizontal="center" vertical="center" wrapText="1"/>
    </xf>
    <xf numFmtId="0" fontId="68" fillId="8" borderId="154" xfId="0" applyFont="1" applyFill="1" applyBorder="1" applyAlignment="1">
      <alignment horizontal="center" vertical="center" wrapText="1"/>
    </xf>
    <xf numFmtId="0" fontId="25" fillId="8" borderId="155" xfId="0" applyFont="1" applyFill="1" applyBorder="1" applyAlignment="1">
      <alignment horizontal="center" vertical="center" wrapText="1"/>
    </xf>
    <xf numFmtId="0" fontId="68" fillId="11" borderId="156" xfId="0" applyFont="1" applyFill="1" applyBorder="1" applyAlignment="1">
      <alignment horizontal="center" vertical="center" wrapText="1"/>
    </xf>
    <xf numFmtId="0" fontId="68" fillId="11" borderId="157" xfId="0" applyFont="1" applyFill="1" applyBorder="1" applyAlignment="1">
      <alignment horizontal="center" vertical="center" wrapText="1"/>
    </xf>
    <xf numFmtId="0" fontId="68" fillId="13" borderId="158" xfId="0" applyFont="1" applyFill="1" applyBorder="1" applyAlignment="1">
      <alignment horizontal="center" vertical="center" wrapText="1"/>
    </xf>
    <xf numFmtId="0" fontId="68" fillId="13" borderId="159" xfId="0" applyFont="1" applyFill="1" applyBorder="1" applyAlignment="1">
      <alignment horizontal="center" vertical="center" wrapText="1"/>
    </xf>
    <xf numFmtId="0" fontId="68" fillId="14" borderId="160" xfId="0" applyFont="1" applyFill="1" applyBorder="1" applyAlignment="1">
      <alignment horizontal="center" vertical="center" wrapText="1"/>
    </xf>
    <xf numFmtId="0" fontId="68" fillId="14" borderId="153" xfId="0" applyFont="1" applyFill="1" applyBorder="1" applyAlignment="1">
      <alignment horizontal="center" vertical="center" wrapText="1"/>
    </xf>
    <xf numFmtId="0" fontId="13" fillId="2" borderId="164" xfId="0" applyFont="1" applyFill="1" applyBorder="1" applyAlignment="1">
      <alignment horizontal="center" vertical="center" wrapText="1"/>
    </xf>
    <xf numFmtId="0" fontId="55" fillId="8" borderId="165" xfId="0" applyFont="1" applyFill="1" applyBorder="1" applyAlignment="1">
      <alignment horizontal="center" vertical="center" wrapText="1"/>
    </xf>
    <xf numFmtId="0" fontId="55" fillId="11" borderId="166" xfId="0" applyFont="1" applyFill="1" applyBorder="1" applyAlignment="1">
      <alignment horizontal="center" vertical="center" wrapText="1"/>
    </xf>
    <xf numFmtId="0" fontId="58" fillId="13" borderId="122" xfId="0" applyFont="1" applyFill="1" applyBorder="1" applyAlignment="1">
      <alignment horizontal="center" vertical="center" wrapText="1"/>
    </xf>
    <xf numFmtId="0" fontId="13" fillId="2" borderId="167" xfId="0" applyFont="1" applyFill="1" applyBorder="1" applyAlignment="1">
      <alignment horizontal="center" vertical="center" wrapText="1"/>
    </xf>
    <xf numFmtId="0" fontId="60" fillId="3" borderId="0" xfId="0" applyFont="1" applyFill="1" applyAlignment="1">
      <alignment wrapText="1"/>
    </xf>
    <xf numFmtId="0" fontId="58" fillId="8" borderId="16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62" fillId="3" borderId="169" xfId="0" applyFont="1" applyFill="1" applyBorder="1" applyAlignment="1">
      <alignment horizontal="center" vertical="center"/>
    </xf>
    <xf numFmtId="0" fontId="62" fillId="3" borderId="170" xfId="0" applyFont="1" applyFill="1" applyBorder="1" applyAlignment="1">
      <alignment horizontal="center" vertical="center"/>
    </xf>
    <xf numFmtId="0" fontId="55" fillId="8" borderId="168" xfId="0" applyFont="1" applyFill="1" applyBorder="1" applyAlignment="1">
      <alignment horizontal="center" vertical="center" wrapText="1"/>
    </xf>
    <xf numFmtId="0" fontId="55" fillId="13" borderId="122" xfId="0" applyFont="1" applyFill="1" applyBorder="1" applyAlignment="1">
      <alignment horizontal="center" vertical="center" wrapText="1"/>
    </xf>
    <xf numFmtId="0" fontId="22" fillId="3" borderId="171" xfId="0" applyFont="1" applyFill="1" applyBorder="1" applyAlignment="1">
      <alignment horizontal="center"/>
    </xf>
    <xf numFmtId="0" fontId="61" fillId="3" borderId="172" xfId="0" applyFont="1" applyFill="1" applyBorder="1" applyAlignment="1">
      <alignment horizontal="center"/>
    </xf>
    <xf numFmtId="0" fontId="61" fillId="3" borderId="34" xfId="0" applyFont="1" applyFill="1" applyBorder="1" applyAlignment="1">
      <alignment horizontal="center" vertical="center"/>
    </xf>
    <xf numFmtId="0" fontId="62" fillId="3" borderId="173" xfId="0" applyFont="1" applyFill="1" applyBorder="1" applyAlignment="1">
      <alignment horizontal="center" vertical="center"/>
    </xf>
    <xf numFmtId="0" fontId="62" fillId="3" borderId="174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22" fillId="3" borderId="175" xfId="0" applyFont="1" applyFill="1" applyBorder="1" applyAlignment="1">
      <alignment horizontal="center" vertical="center"/>
    </xf>
    <xf numFmtId="0" fontId="47" fillId="10" borderId="126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22" fillId="0" borderId="176" xfId="0" applyFont="1" applyBorder="1" applyAlignment="1">
      <alignment horizontal="center" vertical="center" wrapText="1"/>
    </xf>
    <xf numFmtId="0" fontId="22" fillId="0" borderId="177" xfId="0" applyFont="1" applyBorder="1" applyAlignment="1">
      <alignment horizontal="center" vertical="center" wrapText="1"/>
    </xf>
    <xf numFmtId="0" fontId="22" fillId="0" borderId="176" xfId="0" applyFont="1" applyBorder="1" applyAlignment="1">
      <alignment horizontal="center" vertical="center" wrapText="1"/>
    </xf>
    <xf numFmtId="0" fontId="70" fillId="14" borderId="145" xfId="0" applyFont="1" applyFill="1" applyBorder="1" applyAlignment="1">
      <alignment horizontal="center" vertical="center" wrapText="1"/>
    </xf>
    <xf numFmtId="0" fontId="5" fillId="0" borderId="177" xfId="0" applyFont="1" applyBorder="1" applyAlignment="1">
      <alignment horizontal="center" vertical="center" wrapText="1"/>
    </xf>
    <xf numFmtId="0" fontId="24" fillId="0" borderId="176" xfId="0" applyFont="1" applyBorder="1" applyAlignment="1">
      <alignment horizontal="center" vertical="center" wrapText="1"/>
    </xf>
    <xf numFmtId="0" fontId="47" fillId="10" borderId="91" xfId="0" applyFont="1" applyFill="1" applyBorder="1" applyAlignment="1">
      <alignment horizontal="center" vertical="center"/>
    </xf>
    <xf numFmtId="0" fontId="24" fillId="0" borderId="17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62" fillId="2" borderId="179" xfId="0" applyFont="1" applyFill="1" applyBorder="1" applyAlignment="1">
      <alignment horizontal="center" vertical="center"/>
    </xf>
    <xf numFmtId="0" fontId="62" fillId="2" borderId="180" xfId="0" applyFont="1" applyFill="1" applyBorder="1" applyAlignment="1">
      <alignment horizontal="center" vertical="center"/>
    </xf>
    <xf numFmtId="0" fontId="58" fillId="11" borderId="166" xfId="0" applyFont="1" applyFill="1" applyBorder="1" applyAlignment="1">
      <alignment horizontal="center" vertical="center" wrapText="1"/>
    </xf>
    <xf numFmtId="0" fontId="58" fillId="11" borderId="144" xfId="0" applyFont="1" applyFill="1" applyBorder="1" applyAlignment="1">
      <alignment horizontal="center" vertical="center" wrapText="1"/>
    </xf>
    <xf numFmtId="0" fontId="22" fillId="0" borderId="181" xfId="0" applyFont="1" applyBorder="1" applyAlignment="1">
      <alignment horizontal="center" vertical="center"/>
    </xf>
    <xf numFmtId="0" fontId="22" fillId="2" borderId="182" xfId="0" applyFont="1" applyFill="1" applyBorder="1" applyAlignment="1">
      <alignment horizontal="center" vertical="center"/>
    </xf>
    <xf numFmtId="0" fontId="22" fillId="0" borderId="182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3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62" fillId="2" borderId="133" xfId="0" applyFont="1" applyFill="1" applyBorder="1" applyAlignment="1">
      <alignment horizontal="center" vertical="center"/>
    </xf>
    <xf numFmtId="0" fontId="62" fillId="2" borderId="134" xfId="0" applyFont="1" applyFill="1" applyBorder="1" applyAlignment="1">
      <alignment horizontal="center" vertical="center"/>
    </xf>
    <xf numFmtId="0" fontId="57" fillId="0" borderId="183" xfId="0" applyFont="1" applyBorder="1" applyAlignment="1">
      <alignment horizontal="left" vertical="center" wrapText="1"/>
    </xf>
    <xf numFmtId="0" fontId="67" fillId="2" borderId="164" xfId="0" applyFont="1" applyFill="1" applyBorder="1" applyAlignment="1">
      <alignment horizontal="center" vertical="center" wrapText="1"/>
    </xf>
    <xf numFmtId="0" fontId="47" fillId="0" borderId="184" xfId="0" applyFont="1" applyBorder="1" applyAlignment="1">
      <alignment horizontal="center" vertical="center"/>
    </xf>
    <xf numFmtId="0" fontId="68" fillId="8" borderId="111" xfId="0" applyFont="1" applyFill="1" applyBorder="1" applyAlignment="1">
      <alignment horizontal="center" vertical="center" wrapText="1"/>
    </xf>
    <xf numFmtId="0" fontId="0" fillId="0" borderId="184" xfId="0" applyFont="1" applyBorder="1" applyAlignment="1">
      <alignment horizontal="center" vertical="center"/>
    </xf>
    <xf numFmtId="0" fontId="8" fillId="0" borderId="185" xfId="0" applyFont="1" applyBorder="1" applyAlignment="1">
      <alignment horizontal="center" vertical="center"/>
    </xf>
    <xf numFmtId="0" fontId="72" fillId="11" borderId="115" xfId="0" applyFont="1" applyFill="1" applyBorder="1" applyAlignment="1">
      <alignment horizontal="center" vertical="center" wrapText="1"/>
    </xf>
    <xf numFmtId="0" fontId="47" fillId="0" borderId="186" xfId="0" applyFont="1" applyBorder="1" applyAlignment="1">
      <alignment horizontal="center" vertical="center"/>
    </xf>
    <xf numFmtId="0" fontId="47" fillId="10" borderId="185" xfId="0" applyFont="1" applyFill="1" applyBorder="1" applyAlignment="1">
      <alignment horizontal="center" vertical="center"/>
    </xf>
    <xf numFmtId="0" fontId="47" fillId="0" borderId="187" xfId="0" applyFont="1" applyBorder="1" applyAlignment="1">
      <alignment horizontal="center" vertical="center"/>
    </xf>
    <xf numFmtId="0" fontId="72" fillId="13" borderId="122" xfId="0" applyFont="1" applyFill="1" applyBorder="1" applyAlignment="1">
      <alignment horizontal="center" vertical="center" wrapText="1"/>
    </xf>
    <xf numFmtId="0" fontId="68" fillId="14" borderId="125" xfId="0" applyFont="1" applyFill="1" applyBorder="1" applyAlignment="1">
      <alignment horizontal="center" vertical="center" wrapText="1"/>
    </xf>
    <xf numFmtId="0" fontId="47" fillId="10" borderId="188" xfId="0" applyFont="1" applyFill="1" applyBorder="1" applyAlignment="1">
      <alignment horizontal="center" vertical="center"/>
    </xf>
    <xf numFmtId="0" fontId="47" fillId="15" borderId="185" xfId="0" applyFont="1" applyFill="1" applyBorder="1" applyAlignment="1">
      <alignment horizontal="center" vertical="center"/>
    </xf>
    <xf numFmtId="0" fontId="47" fillId="0" borderId="185" xfId="0" applyFont="1" applyBorder="1" applyAlignment="1">
      <alignment horizontal="center" vertical="center"/>
    </xf>
    <xf numFmtId="0" fontId="26" fillId="2" borderId="189" xfId="0" applyFont="1" applyFill="1" applyBorder="1" applyAlignment="1">
      <alignment horizontal="center" vertical="center"/>
    </xf>
    <xf numFmtId="0" fontId="26" fillId="2" borderId="190" xfId="0" applyFont="1" applyFill="1" applyBorder="1" applyAlignment="1">
      <alignment horizontal="center" vertical="center"/>
    </xf>
    <xf numFmtId="0" fontId="47" fillId="2" borderId="191" xfId="0" applyFont="1" applyFill="1" applyBorder="1" applyAlignment="1">
      <alignment horizontal="center" vertical="center"/>
    </xf>
    <xf numFmtId="0" fontId="26" fillId="2" borderId="187" xfId="0" applyFont="1" applyFill="1" applyBorder="1" applyAlignment="1">
      <alignment horizontal="center" vertical="center"/>
    </xf>
    <xf numFmtId="0" fontId="37" fillId="16" borderId="27" xfId="0" applyFont="1" applyFill="1" applyBorder="1" applyAlignment="1">
      <alignment horizontal="center" vertical="center" wrapText="1"/>
    </xf>
    <xf numFmtId="0" fontId="59" fillId="0" borderId="192" xfId="0" applyFont="1" applyBorder="1" applyAlignment="1">
      <alignment horizontal="center" vertical="center"/>
    </xf>
    <xf numFmtId="0" fontId="28" fillId="3" borderId="193" xfId="0" applyFont="1" applyFill="1" applyBorder="1" applyAlignment="1">
      <alignment horizontal="center" vertical="center" wrapText="1"/>
    </xf>
    <xf numFmtId="0" fontId="59" fillId="0" borderId="184" xfId="0" applyFont="1" applyBorder="1" applyAlignment="1">
      <alignment horizontal="center" vertical="center"/>
    </xf>
    <xf numFmtId="0" fontId="59" fillId="0" borderId="194" xfId="0" applyFont="1" applyBorder="1" applyAlignment="1">
      <alignment horizontal="center" vertical="center"/>
    </xf>
    <xf numFmtId="0" fontId="47" fillId="2" borderId="185" xfId="0" applyFont="1" applyFill="1" applyBorder="1" applyAlignment="1">
      <alignment horizontal="center" vertical="center"/>
    </xf>
    <xf numFmtId="0" fontId="19" fillId="3" borderId="195" xfId="0" applyFont="1" applyFill="1" applyBorder="1" applyAlignment="1">
      <alignment horizontal="center" vertical="center" wrapText="1"/>
    </xf>
    <xf numFmtId="0" fontId="47" fillId="3" borderId="196" xfId="0" applyFont="1" applyFill="1" applyBorder="1" applyAlignment="1">
      <alignment horizontal="center" vertical="center" wrapText="1"/>
    </xf>
    <xf numFmtId="0" fontId="47" fillId="3" borderId="198" xfId="0" applyFont="1" applyFill="1" applyBorder="1" applyAlignment="1">
      <alignment horizontal="center" vertical="center" wrapText="1"/>
    </xf>
    <xf numFmtId="0" fontId="47" fillId="3" borderId="185" xfId="0" applyFont="1" applyFill="1" applyBorder="1" applyAlignment="1">
      <alignment horizontal="center" vertical="center" wrapText="1"/>
    </xf>
    <xf numFmtId="0" fontId="25" fillId="8" borderId="161" xfId="0" applyFont="1" applyFill="1" applyBorder="1" applyAlignment="1">
      <alignment horizontal="center" vertical="center" wrapText="1"/>
    </xf>
    <xf numFmtId="0" fontId="47" fillId="3" borderId="195" xfId="0" applyFont="1" applyFill="1" applyBorder="1" applyAlignment="1">
      <alignment horizontal="center" vertical="center" wrapText="1"/>
    </xf>
    <xf numFmtId="0" fontId="68" fillId="11" borderId="199" xfId="0" applyFont="1" applyFill="1" applyBorder="1" applyAlignment="1">
      <alignment horizontal="center" vertical="center" wrapText="1"/>
    </xf>
    <xf numFmtId="0" fontId="63" fillId="3" borderId="200" xfId="0" applyFont="1" applyFill="1" applyBorder="1" applyAlignment="1">
      <alignment horizontal="center" vertical="center" wrapText="1"/>
    </xf>
    <xf numFmtId="0" fontId="64" fillId="3" borderId="201" xfId="0" applyFont="1" applyFill="1" applyBorder="1" applyAlignment="1">
      <alignment horizontal="center" vertical="center" wrapText="1"/>
    </xf>
    <xf numFmtId="0" fontId="53" fillId="3" borderId="202" xfId="0" applyFont="1" applyFill="1" applyBorder="1" applyAlignment="1">
      <alignment horizontal="center" vertical="center" wrapText="1"/>
    </xf>
    <xf numFmtId="0" fontId="53" fillId="3" borderId="185" xfId="0" applyFont="1" applyFill="1" applyBorder="1" applyAlignment="1">
      <alignment horizontal="center" vertical="center" wrapText="1"/>
    </xf>
    <xf numFmtId="0" fontId="53" fillId="3" borderId="201" xfId="0" applyFont="1" applyFill="1" applyBorder="1" applyAlignment="1">
      <alignment horizontal="center" vertical="center" wrapText="1"/>
    </xf>
    <xf numFmtId="0" fontId="36" fillId="3" borderId="185" xfId="0" applyFont="1" applyFill="1" applyBorder="1" applyAlignment="1">
      <alignment horizontal="center" vertical="center" wrapText="1"/>
    </xf>
    <xf numFmtId="0" fontId="37" fillId="16" borderId="46" xfId="0" applyFont="1" applyFill="1" applyBorder="1" applyAlignment="1">
      <alignment horizontal="center" vertical="center" wrapText="1"/>
    </xf>
    <xf numFmtId="0" fontId="57" fillId="17" borderId="203" xfId="0" applyFont="1" applyFill="1" applyBorder="1" applyAlignment="1">
      <alignment horizontal="left" vertical="center" wrapText="1"/>
    </xf>
    <xf numFmtId="0" fontId="18" fillId="5" borderId="204" xfId="0" applyFont="1" applyFill="1" applyBorder="1"/>
    <xf numFmtId="0" fontId="47" fillId="17" borderId="205" xfId="0" applyFont="1" applyFill="1" applyBorder="1" applyAlignment="1">
      <alignment horizontal="center" vertical="center"/>
    </xf>
    <xf numFmtId="0" fontId="0" fillId="17" borderId="205" xfId="0" applyFont="1" applyFill="1" applyBorder="1" applyAlignment="1">
      <alignment horizontal="center" vertical="center"/>
    </xf>
    <xf numFmtId="0" fontId="8" fillId="17" borderId="206" xfId="0" applyFont="1" applyFill="1" applyBorder="1" applyAlignment="1">
      <alignment horizontal="center" vertical="center"/>
    </xf>
    <xf numFmtId="0" fontId="47" fillId="17" borderId="207" xfId="0" applyFont="1" applyFill="1" applyBorder="1" applyAlignment="1">
      <alignment horizontal="center" vertical="center"/>
    </xf>
    <xf numFmtId="0" fontId="47" fillId="17" borderId="206" xfId="0" applyFont="1" applyFill="1" applyBorder="1" applyAlignment="1">
      <alignment horizontal="center" vertical="center"/>
    </xf>
    <xf numFmtId="0" fontId="47" fillId="17" borderId="208" xfId="0" applyFont="1" applyFill="1" applyBorder="1" applyAlignment="1">
      <alignment horizontal="center" vertical="center"/>
    </xf>
    <xf numFmtId="0" fontId="47" fillId="17" borderId="209" xfId="0" applyFont="1" applyFill="1" applyBorder="1" applyAlignment="1">
      <alignment horizontal="center" vertical="center"/>
    </xf>
    <xf numFmtId="0" fontId="26" fillId="17" borderId="210" xfId="0" applyFont="1" applyFill="1" applyBorder="1" applyAlignment="1">
      <alignment horizontal="center" vertical="center"/>
    </xf>
    <xf numFmtId="0" fontId="26" fillId="17" borderId="211" xfId="0" applyFont="1" applyFill="1" applyBorder="1" applyAlignment="1">
      <alignment horizontal="center" vertical="center"/>
    </xf>
    <xf numFmtId="0" fontId="47" fillId="17" borderId="212" xfId="0" applyFont="1" applyFill="1" applyBorder="1" applyAlignment="1">
      <alignment horizontal="center" vertical="center"/>
    </xf>
    <xf numFmtId="0" fontId="26" fillId="17" borderId="213" xfId="0" applyFont="1" applyFill="1" applyBorder="1" applyAlignment="1">
      <alignment horizontal="center" vertical="center"/>
    </xf>
    <xf numFmtId="0" fontId="59" fillId="17" borderId="214" xfId="0" applyFont="1" applyFill="1" applyBorder="1" applyAlignment="1">
      <alignment horizontal="center" vertical="center"/>
    </xf>
    <xf numFmtId="0" fontId="59" fillId="17" borderId="205" xfId="0" applyFont="1" applyFill="1" applyBorder="1" applyAlignment="1">
      <alignment horizontal="center" vertical="center"/>
    </xf>
    <xf numFmtId="0" fontId="59" fillId="17" borderId="215" xfId="0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19" fillId="3" borderId="216" xfId="0" applyFont="1" applyFill="1" applyBorder="1" applyAlignment="1">
      <alignment horizontal="center" vertical="center" wrapText="1"/>
    </xf>
    <xf numFmtId="0" fontId="47" fillId="3" borderId="217" xfId="0" applyFont="1" applyFill="1" applyBorder="1" applyAlignment="1">
      <alignment horizontal="center" vertical="center" wrapText="1"/>
    </xf>
    <xf numFmtId="0" fontId="58" fillId="8" borderId="76" xfId="0" applyFont="1" applyFill="1" applyBorder="1" applyAlignment="1">
      <alignment horizontal="center" vertical="center" wrapText="1"/>
    </xf>
    <xf numFmtId="0" fontId="47" fillId="3" borderId="218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47" fillId="3" borderId="216" xfId="0" applyFont="1" applyFill="1" applyBorder="1" applyAlignment="1">
      <alignment horizontal="center" vertical="center" wrapText="1"/>
    </xf>
    <xf numFmtId="0" fontId="63" fillId="3" borderId="219" xfId="0" applyFont="1" applyFill="1" applyBorder="1" applyAlignment="1">
      <alignment horizontal="center" vertical="center" wrapText="1"/>
    </xf>
    <xf numFmtId="0" fontId="64" fillId="3" borderId="37" xfId="0" applyFont="1" applyFill="1" applyBorder="1" applyAlignment="1">
      <alignment horizontal="center" vertical="center" wrapText="1"/>
    </xf>
    <xf numFmtId="0" fontId="58" fillId="11" borderId="85" xfId="0" applyFont="1" applyFill="1" applyBorder="1" applyAlignment="1">
      <alignment horizontal="center" vertical="center" wrapText="1"/>
    </xf>
    <xf numFmtId="0" fontId="53" fillId="3" borderId="220" xfId="0" applyFont="1" applyFill="1" applyBorder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53" fillId="3" borderId="37" xfId="0" applyFont="1" applyFill="1" applyBorder="1" applyAlignment="1">
      <alignment horizontal="center" vertical="center" wrapText="1"/>
    </xf>
    <xf numFmtId="0" fontId="58" fillId="14" borderId="90" xfId="0" applyFont="1" applyFill="1" applyBorder="1" applyAlignment="1">
      <alignment horizontal="center" vertical="center" wrapText="1"/>
    </xf>
    <xf numFmtId="0" fontId="73" fillId="0" borderId="221" xfId="0" applyFont="1" applyBorder="1" applyAlignment="1">
      <alignment horizontal="left" vertical="center" wrapText="1"/>
    </xf>
    <xf numFmtId="0" fontId="47" fillId="0" borderId="222" xfId="0" applyFont="1" applyBorder="1" applyAlignment="1">
      <alignment horizontal="center" vertical="center"/>
    </xf>
    <xf numFmtId="0" fontId="0" fillId="0" borderId="222" xfId="0" applyFont="1" applyBorder="1" applyAlignment="1">
      <alignment horizontal="center" vertical="center"/>
    </xf>
    <xf numFmtId="0" fontId="8" fillId="0" borderId="223" xfId="0" applyFont="1" applyBorder="1" applyAlignment="1">
      <alignment horizontal="center" vertical="center"/>
    </xf>
    <xf numFmtId="0" fontId="47" fillId="0" borderId="224" xfId="0" applyFont="1" applyBorder="1" applyAlignment="1">
      <alignment horizontal="center" vertical="center"/>
    </xf>
    <xf numFmtId="0" fontId="47" fillId="12" borderId="223" xfId="0" applyFont="1" applyFill="1" applyBorder="1" applyAlignment="1">
      <alignment horizontal="center" vertical="center"/>
    </xf>
    <xf numFmtId="0" fontId="47" fillId="0" borderId="213" xfId="0" applyFont="1" applyBorder="1" applyAlignment="1">
      <alignment horizontal="center" vertical="center"/>
    </xf>
    <xf numFmtId="0" fontId="47" fillId="12" borderId="225" xfId="0" applyFont="1" applyFill="1" applyBorder="1" applyAlignment="1">
      <alignment horizontal="center" vertical="center"/>
    </xf>
    <xf numFmtId="0" fontId="47" fillId="15" borderId="223" xfId="0" applyFont="1" applyFill="1" applyBorder="1" applyAlignment="1">
      <alignment horizontal="center" vertical="center"/>
    </xf>
    <xf numFmtId="0" fontId="47" fillId="0" borderId="223" xfId="0" applyFont="1" applyBorder="1" applyAlignment="1">
      <alignment horizontal="center" vertical="center"/>
    </xf>
    <xf numFmtId="0" fontId="22" fillId="3" borderId="226" xfId="0" applyFont="1" applyFill="1" applyBorder="1" applyAlignment="1">
      <alignment horizontal="center"/>
    </xf>
    <xf numFmtId="0" fontId="26" fillId="2" borderId="210" xfId="0" applyFont="1" applyFill="1" applyBorder="1" applyAlignment="1">
      <alignment horizontal="center" vertical="center"/>
    </xf>
    <xf numFmtId="0" fontId="61" fillId="3" borderId="3" xfId="0" applyFont="1" applyFill="1" applyBorder="1" applyAlignment="1">
      <alignment horizontal="center" vertical="center"/>
    </xf>
    <xf numFmtId="0" fontId="26" fillId="2" borderId="211" xfId="0" applyFont="1" applyFill="1" applyBorder="1" applyAlignment="1">
      <alignment horizontal="center" vertical="center"/>
    </xf>
    <xf numFmtId="0" fontId="62" fillId="3" borderId="227" xfId="0" applyFont="1" applyFill="1" applyBorder="1" applyAlignment="1">
      <alignment horizontal="center" vertical="center"/>
    </xf>
    <xf numFmtId="0" fontId="47" fillId="2" borderId="228" xfId="0" applyFont="1" applyFill="1" applyBorder="1" applyAlignment="1">
      <alignment horizontal="center" vertical="center"/>
    </xf>
    <xf numFmtId="0" fontId="62" fillId="3" borderId="229" xfId="0" applyFont="1" applyFill="1" applyBorder="1" applyAlignment="1">
      <alignment horizontal="center" vertical="center"/>
    </xf>
    <xf numFmtId="0" fontId="47" fillId="10" borderId="2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6" fillId="2" borderId="213" xfId="0" applyFont="1" applyFill="1" applyBorder="1" applyAlignment="1">
      <alignment horizontal="center" vertical="center"/>
    </xf>
    <xf numFmtId="0" fontId="22" fillId="3" borderId="230" xfId="0" applyFont="1" applyFill="1" applyBorder="1" applyAlignment="1">
      <alignment horizontal="center" vertical="center"/>
    </xf>
    <xf numFmtId="0" fontId="58" fillId="8" borderId="165" xfId="0" applyFont="1" applyFill="1" applyBorder="1" applyAlignment="1">
      <alignment horizontal="center" vertical="center" wrapText="1"/>
    </xf>
    <xf numFmtId="0" fontId="58" fillId="11" borderId="118" xfId="0" applyFont="1" applyFill="1" applyBorder="1" applyAlignment="1">
      <alignment horizontal="center" vertical="center" wrapText="1"/>
    </xf>
    <xf numFmtId="0" fontId="58" fillId="13" borderId="147" xfId="0" applyFont="1" applyFill="1" applyBorder="1" applyAlignment="1">
      <alignment horizontal="center" vertical="center" wrapText="1"/>
    </xf>
    <xf numFmtId="0" fontId="59" fillId="0" borderId="231" xfId="0" applyFont="1" applyBorder="1" applyAlignment="1">
      <alignment horizontal="center" vertical="center"/>
    </xf>
    <xf numFmtId="0" fontId="59" fillId="0" borderId="222" xfId="0" applyFont="1" applyBorder="1" applyAlignment="1">
      <alignment horizontal="center" vertical="center"/>
    </xf>
    <xf numFmtId="0" fontId="59" fillId="0" borderId="232" xfId="0" applyFont="1" applyBorder="1" applyAlignment="1">
      <alignment horizontal="center" vertical="center"/>
    </xf>
    <xf numFmtId="0" fontId="19" fillId="3" borderId="233" xfId="0" applyFont="1" applyFill="1" applyBorder="1" applyAlignment="1">
      <alignment horizontal="center" vertical="center" wrapText="1"/>
    </xf>
    <xf numFmtId="0" fontId="47" fillId="3" borderId="234" xfId="0" applyFont="1" applyFill="1" applyBorder="1" applyAlignment="1">
      <alignment horizontal="center" vertical="center" wrapText="1"/>
    </xf>
    <xf numFmtId="0" fontId="47" fillId="3" borderId="235" xfId="0" applyFont="1" applyFill="1" applyBorder="1" applyAlignment="1">
      <alignment horizontal="center" vertical="center" wrapText="1"/>
    </xf>
    <xf numFmtId="0" fontId="47" fillId="3" borderId="233" xfId="0" applyFont="1" applyFill="1" applyBorder="1" applyAlignment="1">
      <alignment horizontal="center" vertical="center" wrapText="1"/>
    </xf>
    <xf numFmtId="0" fontId="63" fillId="3" borderId="236" xfId="0" applyFont="1" applyFill="1" applyBorder="1" applyAlignment="1">
      <alignment horizontal="center" vertical="center" wrapText="1"/>
    </xf>
    <xf numFmtId="0" fontId="75" fillId="3" borderId="0" xfId="0" applyFont="1" applyFill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46" xfId="0" applyFont="1" applyBorder="1" applyAlignment="1">
      <alignment horizontal="center" vertical="center" wrapText="1"/>
    </xf>
    <xf numFmtId="0" fontId="76" fillId="0" borderId="203" xfId="0" applyFont="1" applyBorder="1" applyAlignment="1">
      <alignment horizontal="left" vertical="center" wrapText="1"/>
    </xf>
    <xf numFmtId="0" fontId="47" fillId="0" borderId="205" xfId="0" applyFont="1" applyBorder="1" applyAlignment="1">
      <alignment horizontal="center" vertical="center"/>
    </xf>
    <xf numFmtId="0" fontId="0" fillId="0" borderId="205" xfId="0" applyFont="1" applyBorder="1" applyAlignment="1">
      <alignment horizontal="center" vertical="center"/>
    </xf>
    <xf numFmtId="0" fontId="8" fillId="0" borderId="206" xfId="0" applyFont="1" applyBorder="1" applyAlignment="1">
      <alignment horizontal="center" vertical="center"/>
    </xf>
    <xf numFmtId="0" fontId="47" fillId="0" borderId="207" xfId="0" applyFont="1" applyBorder="1" applyAlignment="1">
      <alignment horizontal="center" vertical="center"/>
    </xf>
    <xf numFmtId="0" fontId="47" fillId="12" borderId="206" xfId="0" applyFont="1" applyFill="1" applyBorder="1" applyAlignment="1">
      <alignment horizontal="center" vertical="center"/>
    </xf>
    <xf numFmtId="0" fontId="47" fillId="0" borderId="208" xfId="0" applyFont="1" applyBorder="1" applyAlignment="1">
      <alignment horizontal="center" vertical="center"/>
    </xf>
    <xf numFmtId="0" fontId="47" fillId="12" borderId="209" xfId="0" applyFont="1" applyFill="1" applyBorder="1" applyAlignment="1">
      <alignment horizontal="center" vertical="center"/>
    </xf>
    <xf numFmtId="0" fontId="47" fillId="15" borderId="206" xfId="0" applyFont="1" applyFill="1" applyBorder="1" applyAlignment="1">
      <alignment horizontal="center" vertical="center"/>
    </xf>
    <xf numFmtId="0" fontId="47" fillId="0" borderId="206" xfId="0" applyFont="1" applyBorder="1" applyAlignment="1">
      <alignment horizontal="center" vertical="center"/>
    </xf>
    <xf numFmtId="0" fontId="47" fillId="2" borderId="212" xfId="0" applyFont="1" applyFill="1" applyBorder="1" applyAlignment="1">
      <alignment horizontal="center" vertical="center"/>
    </xf>
    <xf numFmtId="0" fontId="47" fillId="10" borderId="206" xfId="0" applyFont="1" applyFill="1" applyBorder="1" applyAlignment="1">
      <alignment horizontal="center" vertical="center"/>
    </xf>
    <xf numFmtId="0" fontId="59" fillId="0" borderId="214" xfId="0" applyFont="1" applyBorder="1" applyAlignment="1">
      <alignment horizontal="center" vertical="center"/>
    </xf>
    <xf numFmtId="0" fontId="59" fillId="0" borderId="205" xfId="0" applyFont="1" applyBorder="1" applyAlignment="1">
      <alignment horizontal="center" vertical="center"/>
    </xf>
    <xf numFmtId="0" fontId="59" fillId="0" borderId="215" xfId="0" applyFont="1" applyBorder="1" applyAlignment="1">
      <alignment horizontal="center" vertical="center"/>
    </xf>
    <xf numFmtId="0" fontId="33" fillId="8" borderId="127" xfId="0" applyFont="1" applyFill="1" applyBorder="1" applyAlignment="1">
      <alignment horizontal="center" vertical="center" wrapText="1"/>
    </xf>
    <xf numFmtId="0" fontId="77" fillId="14" borderId="145" xfId="0" applyFont="1" applyFill="1" applyBorder="1" applyAlignment="1">
      <alignment horizontal="center" vertical="center" wrapText="1"/>
    </xf>
    <xf numFmtId="0" fontId="76" fillId="0" borderId="221" xfId="0" applyFont="1" applyBorder="1" applyAlignment="1">
      <alignment horizontal="left" vertical="center" wrapText="1"/>
    </xf>
    <xf numFmtId="0" fontId="55" fillId="18" borderId="111" xfId="0" applyFont="1" applyFill="1" applyBorder="1" applyAlignment="1">
      <alignment horizontal="center" vertical="center" wrapText="1"/>
    </xf>
    <xf numFmtId="0" fontId="58" fillId="18" borderId="165" xfId="0" applyFont="1" applyFill="1" applyBorder="1" applyAlignment="1">
      <alignment horizontal="center" vertical="center" wrapText="1"/>
    </xf>
    <xf numFmtId="0" fontId="33" fillId="18" borderId="113" xfId="0" applyFont="1" applyFill="1" applyBorder="1" applyAlignment="1">
      <alignment horizontal="center" vertical="center" wrapText="1"/>
    </xf>
    <xf numFmtId="0" fontId="55" fillId="18" borderId="118" xfId="0" applyFont="1" applyFill="1" applyBorder="1" applyAlignment="1">
      <alignment horizontal="center" vertical="center" wrapText="1"/>
    </xf>
    <xf numFmtId="0" fontId="55" fillId="18" borderId="119" xfId="0" applyFont="1" applyFill="1" applyBorder="1" applyAlignment="1">
      <alignment horizontal="center" vertical="center" wrapText="1"/>
    </xf>
    <xf numFmtId="0" fontId="55" fillId="18" borderId="148" xfId="0" applyFont="1" applyFill="1" applyBorder="1" applyAlignment="1">
      <alignment horizontal="center" vertical="center" wrapText="1"/>
    </xf>
    <xf numFmtId="0" fontId="58" fillId="18" borderId="145" xfId="0" applyFont="1" applyFill="1" applyBorder="1" applyAlignment="1">
      <alignment horizontal="center" vertical="center" wrapText="1"/>
    </xf>
    <xf numFmtId="0" fontId="58" fillId="18" borderId="111" xfId="0" applyFont="1" applyFill="1" applyBorder="1" applyAlignment="1">
      <alignment horizontal="center" vertical="center" wrapText="1"/>
    </xf>
    <xf numFmtId="0" fontId="58" fillId="18" borderId="80" xfId="0" applyFont="1" applyFill="1" applyBorder="1" applyAlignment="1">
      <alignment horizontal="center" vertical="center" wrapText="1"/>
    </xf>
    <xf numFmtId="0" fontId="33" fillId="18" borderId="127" xfId="0" applyFont="1" applyFill="1" applyBorder="1" applyAlignment="1">
      <alignment horizontal="center" vertical="center" wrapText="1"/>
    </xf>
    <xf numFmtId="0" fontId="58" fillId="18" borderId="118" xfId="0" applyFont="1" applyFill="1" applyBorder="1" applyAlignment="1">
      <alignment horizontal="center" vertical="center" wrapText="1"/>
    </xf>
    <xf numFmtId="0" fontId="58" fillId="18" borderId="119" xfId="0" applyFont="1" applyFill="1" applyBorder="1" applyAlignment="1">
      <alignment horizontal="center" vertical="center" wrapText="1"/>
    </xf>
    <xf numFmtId="0" fontId="58" fillId="18" borderId="122" xfId="0" applyFont="1" applyFill="1" applyBorder="1" applyAlignment="1">
      <alignment horizontal="center" vertical="center" wrapText="1"/>
    </xf>
    <xf numFmtId="0" fontId="58" fillId="18" borderId="111" xfId="0" applyFont="1" applyFill="1" applyBorder="1" applyAlignment="1">
      <alignment horizontal="center" vertical="center" wrapText="1"/>
    </xf>
    <xf numFmtId="0" fontId="58" fillId="18" borderId="122" xfId="0" applyFont="1" applyFill="1" applyBorder="1" applyAlignment="1">
      <alignment horizontal="center" vertical="center" wrapText="1"/>
    </xf>
    <xf numFmtId="0" fontId="55" fillId="18" borderId="145" xfId="0" applyFont="1" applyFill="1" applyBorder="1" applyAlignment="1">
      <alignment horizontal="center" vertical="center" wrapText="1"/>
    </xf>
    <xf numFmtId="0" fontId="58" fillId="18" borderId="80" xfId="0" applyFont="1" applyFill="1" applyBorder="1" applyAlignment="1">
      <alignment horizontal="center" vertical="center" wrapText="1"/>
    </xf>
    <xf numFmtId="0" fontId="55" fillId="18" borderId="144" xfId="0" applyFont="1" applyFill="1" applyBorder="1" applyAlignment="1">
      <alignment horizontal="center" vertical="center" wrapText="1"/>
    </xf>
    <xf numFmtId="0" fontId="78" fillId="0" borderId="203" xfId="0" applyFont="1" applyBorder="1" applyAlignment="1">
      <alignment horizontal="left" vertical="center" wrapText="1"/>
    </xf>
    <xf numFmtId="0" fontId="58" fillId="18" borderId="147" xfId="0" applyFont="1" applyFill="1" applyBorder="1" applyAlignment="1">
      <alignment horizontal="center" vertical="center" wrapText="1"/>
    </xf>
    <xf numFmtId="0" fontId="78" fillId="0" borderId="221" xfId="0" applyFont="1" applyBorder="1" applyAlignment="1">
      <alignment horizontal="left" vertical="center" wrapText="1"/>
    </xf>
    <xf numFmtId="0" fontId="68" fillId="18" borderId="111" xfId="0" applyFont="1" applyFill="1" applyBorder="1" applyAlignment="1">
      <alignment horizontal="center" vertical="center" wrapText="1"/>
    </xf>
    <xf numFmtId="0" fontId="68" fillId="18" borderId="165" xfId="0" applyFont="1" applyFill="1" applyBorder="1" applyAlignment="1">
      <alignment horizontal="center" vertical="center" wrapText="1"/>
    </xf>
    <xf numFmtId="0" fontId="25" fillId="18" borderId="113" xfId="0" applyFont="1" applyFill="1" applyBorder="1" applyAlignment="1">
      <alignment horizontal="center" vertical="center" wrapText="1"/>
    </xf>
    <xf numFmtId="0" fontId="68" fillId="18" borderId="115" xfId="0" applyFont="1" applyFill="1" applyBorder="1" applyAlignment="1">
      <alignment horizontal="center" vertical="center" wrapText="1"/>
    </xf>
    <xf numFmtId="0" fontId="68" fillId="18" borderId="118" xfId="0" applyFont="1" applyFill="1" applyBorder="1" applyAlignment="1">
      <alignment horizontal="center" vertical="center" wrapText="1"/>
    </xf>
    <xf numFmtId="0" fontId="72" fillId="18" borderId="119" xfId="0" applyFont="1" applyFill="1" applyBorder="1" applyAlignment="1">
      <alignment horizontal="center" vertical="center" wrapText="1"/>
    </xf>
    <xf numFmtId="0" fontId="68" fillId="18" borderId="148" xfId="0" applyFont="1" applyFill="1" applyBorder="1" applyAlignment="1">
      <alignment horizontal="center" vertical="center" wrapText="1"/>
    </xf>
    <xf numFmtId="0" fontId="68" fillId="18" borderId="145" xfId="0" applyFont="1" applyFill="1" applyBorder="1" applyAlignment="1">
      <alignment horizontal="center" vertical="center" wrapText="1"/>
    </xf>
    <xf numFmtId="0" fontId="79" fillId="2" borderId="46" xfId="0" applyFont="1" applyFill="1" applyBorder="1" applyAlignment="1">
      <alignment horizontal="center" vertical="center" wrapText="1"/>
    </xf>
    <xf numFmtId="0" fontId="13" fillId="2" borderId="164" xfId="0" applyFont="1" applyFill="1" applyBorder="1" applyAlignment="1">
      <alignment horizontal="center" vertical="center" wrapText="1"/>
    </xf>
    <xf numFmtId="0" fontId="58" fillId="11" borderId="166" xfId="0" applyFont="1" applyFill="1" applyBorder="1" applyAlignment="1">
      <alignment horizontal="center" vertical="center" wrapText="1"/>
    </xf>
    <xf numFmtId="0" fontId="58" fillId="11" borderId="118" xfId="0" applyFont="1" applyFill="1" applyBorder="1" applyAlignment="1">
      <alignment horizontal="center" vertical="center" wrapText="1"/>
    </xf>
    <xf numFmtId="0" fontId="78" fillId="0" borderId="116" xfId="0" applyFont="1" applyBorder="1" applyAlignment="1">
      <alignment horizontal="left" vertical="center" wrapText="1"/>
    </xf>
    <xf numFmtId="0" fontId="58" fillId="13" borderId="119" xfId="0" applyFont="1" applyFill="1" applyBorder="1" applyAlignment="1">
      <alignment horizontal="center" vertical="center" wrapText="1"/>
    </xf>
    <xf numFmtId="0" fontId="58" fillId="11" borderId="118" xfId="0" applyFont="1" applyFill="1" applyBorder="1" applyAlignment="1">
      <alignment horizontal="center" vertical="center" wrapText="1"/>
    </xf>
    <xf numFmtId="0" fontId="13" fillId="2" borderId="237" xfId="0" applyFont="1" applyFill="1" applyBorder="1" applyAlignment="1">
      <alignment horizontal="center" vertical="center" wrapText="1"/>
    </xf>
    <xf numFmtId="0" fontId="78" fillId="0" borderId="238" xfId="0" applyFont="1" applyBorder="1" applyAlignment="1">
      <alignment horizontal="left" vertical="center" wrapText="1"/>
    </xf>
    <xf numFmtId="0" fontId="47" fillId="0" borderId="239" xfId="0" applyFont="1" applyBorder="1" applyAlignment="1">
      <alignment horizontal="center" vertical="center"/>
    </xf>
    <xf numFmtId="0" fontId="0" fillId="0" borderId="239" xfId="0" applyFont="1" applyBorder="1" applyAlignment="1">
      <alignment horizontal="center" vertical="center"/>
    </xf>
    <xf numFmtId="0" fontId="8" fillId="0" borderId="240" xfId="0" applyFont="1" applyBorder="1" applyAlignment="1">
      <alignment horizontal="center" vertical="center"/>
    </xf>
    <xf numFmtId="0" fontId="13" fillId="2" borderId="241" xfId="0" applyFont="1" applyFill="1" applyBorder="1" applyAlignment="1">
      <alignment horizontal="center" vertical="center" wrapText="1"/>
    </xf>
    <xf numFmtId="0" fontId="47" fillId="0" borderId="242" xfId="0" applyFont="1" applyBorder="1" applyAlignment="1">
      <alignment horizontal="center" vertical="center"/>
    </xf>
    <xf numFmtId="0" fontId="47" fillId="12" borderId="240" xfId="0" applyFont="1" applyFill="1" applyBorder="1" applyAlignment="1">
      <alignment horizontal="center" vertical="center"/>
    </xf>
    <xf numFmtId="0" fontId="47" fillId="0" borderId="243" xfId="0" applyFont="1" applyBorder="1" applyAlignment="1">
      <alignment horizontal="center" vertical="center"/>
    </xf>
    <xf numFmtId="0" fontId="68" fillId="11" borderId="166" xfId="0" applyFont="1" applyFill="1" applyBorder="1" applyAlignment="1">
      <alignment horizontal="center" vertical="center" wrapText="1"/>
    </xf>
    <xf numFmtId="0" fontId="47" fillId="12" borderId="244" xfId="0" applyFont="1" applyFill="1" applyBorder="1" applyAlignment="1">
      <alignment horizontal="center" vertical="center"/>
    </xf>
    <xf numFmtId="0" fontId="47" fillId="15" borderId="240" xfId="0" applyFont="1" applyFill="1" applyBorder="1" applyAlignment="1">
      <alignment horizontal="center" vertical="center"/>
    </xf>
    <xf numFmtId="0" fontId="47" fillId="0" borderId="240" xfId="0" applyFont="1" applyBorder="1" applyAlignment="1">
      <alignment horizontal="center" vertical="center"/>
    </xf>
    <xf numFmtId="0" fontId="47" fillId="2" borderId="245" xfId="0" applyFont="1" applyFill="1" applyBorder="1" applyAlignment="1">
      <alignment horizontal="center" vertical="center"/>
    </xf>
    <xf numFmtId="0" fontId="47" fillId="10" borderId="240" xfId="0" applyFont="1" applyFill="1" applyBorder="1" applyAlignment="1">
      <alignment horizontal="center" vertical="center"/>
    </xf>
    <xf numFmtId="0" fontId="59" fillId="0" borderId="246" xfId="0" applyFont="1" applyBorder="1" applyAlignment="1">
      <alignment horizontal="center" vertical="center"/>
    </xf>
    <xf numFmtId="0" fontId="59" fillId="0" borderId="239" xfId="0" applyFont="1" applyBorder="1" applyAlignment="1">
      <alignment horizontal="center" vertical="center"/>
    </xf>
    <xf numFmtId="0" fontId="59" fillId="0" borderId="247" xfId="0" applyFont="1" applyBorder="1" applyAlignment="1">
      <alignment horizontal="center" vertical="center"/>
    </xf>
    <xf numFmtId="0" fontId="13" fillId="2" borderId="248" xfId="0" applyFont="1" applyFill="1" applyBorder="1" applyAlignment="1">
      <alignment horizontal="center" vertical="center" wrapText="1"/>
    </xf>
    <xf numFmtId="0" fontId="58" fillId="8" borderId="76" xfId="0" applyFont="1" applyFill="1" applyBorder="1" applyAlignment="1">
      <alignment horizontal="center" vertical="center" wrapText="1"/>
    </xf>
    <xf numFmtId="0" fontId="70" fillId="13" borderId="147" xfId="0" applyFont="1" applyFill="1" applyBorder="1" applyAlignment="1">
      <alignment horizontal="center" vertical="center" wrapText="1"/>
    </xf>
    <xf numFmtId="0" fontId="58" fillId="8" borderId="165" xfId="0" applyFont="1" applyFill="1" applyBorder="1" applyAlignment="1">
      <alignment horizontal="center" vertical="center" wrapText="1"/>
    </xf>
    <xf numFmtId="0" fontId="58" fillId="14" borderId="123" xfId="0" applyFont="1" applyFill="1" applyBorder="1" applyAlignment="1">
      <alignment horizontal="center" vertical="center" wrapText="1"/>
    </xf>
    <xf numFmtId="0" fontId="65" fillId="13" borderId="147" xfId="0" applyFont="1" applyFill="1" applyBorder="1" applyAlignment="1">
      <alignment horizontal="center" vertical="center" wrapText="1"/>
    </xf>
    <xf numFmtId="0" fontId="67" fillId="2" borderId="248" xfId="0" applyFont="1" applyFill="1" applyBorder="1" applyAlignment="1">
      <alignment horizontal="center" vertical="center" wrapText="1"/>
    </xf>
    <xf numFmtId="0" fontId="68" fillId="8" borderId="80" xfId="0" applyFont="1" applyFill="1" applyBorder="1" applyAlignment="1">
      <alignment horizontal="center" vertical="center" wrapText="1"/>
    </xf>
    <xf numFmtId="0" fontId="25" fillId="8" borderId="127" xfId="0" applyFont="1" applyFill="1" applyBorder="1" applyAlignment="1">
      <alignment horizontal="center" vertical="center" wrapText="1"/>
    </xf>
    <xf numFmtId="0" fontId="68" fillId="13" borderId="14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8" fillId="13" borderId="148" xfId="0" applyFont="1" applyFill="1" applyBorder="1" applyAlignment="1">
      <alignment horizontal="center" vertical="center" wrapText="1"/>
    </xf>
    <xf numFmtId="0" fontId="80" fillId="0" borderId="177" xfId="0" applyFont="1" applyBorder="1" applyAlignment="1">
      <alignment horizontal="center" vertical="center" wrapText="1"/>
    </xf>
    <xf numFmtId="0" fontId="68" fillId="14" borderId="145" xfId="0" applyFont="1" applyFill="1" applyBorder="1" applyAlignment="1">
      <alignment horizontal="center" vertical="center" wrapText="1"/>
    </xf>
    <xf numFmtId="0" fontId="80" fillId="0" borderId="249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8" fillId="0" borderId="251" xfId="0" applyFont="1" applyBorder="1" applyAlignment="1">
      <alignment horizontal="left" vertical="center" wrapText="1"/>
    </xf>
    <xf numFmtId="0" fontId="22" fillId="0" borderId="181" xfId="0" applyFont="1" applyBorder="1" applyAlignment="1">
      <alignment horizontal="center" vertical="center" wrapText="1"/>
    </xf>
    <xf numFmtId="0" fontId="68" fillId="8" borderId="252" xfId="0" applyFont="1" applyFill="1" applyBorder="1" applyAlignment="1">
      <alignment horizontal="center" vertical="center" wrapText="1"/>
    </xf>
    <xf numFmtId="0" fontId="47" fillId="0" borderId="253" xfId="0" applyFont="1" applyBorder="1" applyAlignment="1">
      <alignment horizontal="center" vertical="center"/>
    </xf>
    <xf numFmtId="0" fontId="22" fillId="0" borderId="182" xfId="0" applyFont="1" applyBorder="1" applyAlignment="1">
      <alignment horizontal="center" vertical="center" wrapText="1"/>
    </xf>
    <xf numFmtId="0" fontId="0" fillId="0" borderId="253" xfId="0" applyFont="1" applyBorder="1" applyAlignment="1">
      <alignment horizontal="center" vertical="center"/>
    </xf>
    <xf numFmtId="0" fontId="22" fillId="2" borderId="182" xfId="0" applyFont="1" applyFill="1" applyBorder="1" applyAlignment="1">
      <alignment horizontal="center" vertical="center" wrapText="1"/>
    </xf>
    <xf numFmtId="0" fontId="8" fillId="0" borderId="204" xfId="0" applyFont="1" applyBorder="1" applyAlignment="1">
      <alignment horizontal="center" vertical="center"/>
    </xf>
    <xf numFmtId="0" fontId="80" fillId="0" borderId="182" xfId="0" applyFont="1" applyBorder="1" applyAlignment="1">
      <alignment horizontal="center" vertical="center" wrapText="1"/>
    </xf>
    <xf numFmtId="0" fontId="47" fillId="0" borderId="254" xfId="0" applyFont="1" applyBorder="1" applyAlignment="1">
      <alignment horizontal="center" vertical="center"/>
    </xf>
    <xf numFmtId="0" fontId="47" fillId="12" borderId="256" xfId="0" applyFont="1" applyFill="1" applyBorder="1" applyAlignment="1">
      <alignment horizontal="center" vertical="center"/>
    </xf>
    <xf numFmtId="0" fontId="68" fillId="11" borderId="257" xfId="0" applyFont="1" applyFill="1" applyBorder="1" applyAlignment="1">
      <alignment horizontal="center" vertical="center" wrapText="1"/>
    </xf>
    <xf numFmtId="0" fontId="47" fillId="0" borderId="258" xfId="0" applyFont="1" applyBorder="1" applyAlignment="1">
      <alignment horizontal="center" vertical="center"/>
    </xf>
    <xf numFmtId="0" fontId="68" fillId="14" borderId="153" xfId="0" applyFont="1" applyFill="1" applyBorder="1" applyAlignment="1">
      <alignment horizontal="center" vertical="center" wrapText="1"/>
    </xf>
    <xf numFmtId="0" fontId="47" fillId="12" borderId="259" xfId="0" applyFont="1" applyFill="1" applyBorder="1" applyAlignment="1">
      <alignment horizontal="center" vertical="center"/>
    </xf>
    <xf numFmtId="0" fontId="26" fillId="2" borderId="260" xfId="0" applyFont="1" applyFill="1" applyBorder="1" applyAlignment="1">
      <alignment horizontal="center" vertical="center"/>
    </xf>
    <xf numFmtId="0" fontId="26" fillId="2" borderId="261" xfId="0" applyFont="1" applyFill="1" applyBorder="1" applyAlignment="1">
      <alignment horizontal="center" vertical="center"/>
    </xf>
    <xf numFmtId="0" fontId="47" fillId="2" borderId="262" xfId="0" applyFont="1" applyFill="1" applyBorder="1" applyAlignment="1">
      <alignment horizontal="center" vertical="center"/>
    </xf>
    <xf numFmtId="0" fontId="47" fillId="10" borderId="263" xfId="0" applyFont="1" applyFill="1" applyBorder="1" applyAlignment="1">
      <alignment horizontal="center" vertical="center"/>
    </xf>
    <xf numFmtId="0" fontId="26" fillId="2" borderId="264" xfId="0" applyFont="1" applyFill="1" applyBorder="1" applyAlignment="1">
      <alignment horizontal="center" vertical="center"/>
    </xf>
    <xf numFmtId="0" fontId="59" fillId="0" borderId="265" xfId="0" applyFont="1" applyBorder="1" applyAlignment="1">
      <alignment horizontal="center" vertical="center"/>
    </xf>
    <xf numFmtId="0" fontId="59" fillId="0" borderId="266" xfId="0" applyFont="1" applyBorder="1" applyAlignment="1">
      <alignment horizontal="center" vertical="center"/>
    </xf>
    <xf numFmtId="0" fontId="37" fillId="13" borderId="27" xfId="0" applyFont="1" applyFill="1" applyBorder="1" applyAlignment="1">
      <alignment horizontal="center" vertical="center" wrapText="1"/>
    </xf>
    <xf numFmtId="0" fontId="59" fillId="0" borderId="267" xfId="0" applyFont="1" applyBorder="1" applyAlignment="1">
      <alignment horizontal="center" vertical="center"/>
    </xf>
    <xf numFmtId="0" fontId="47" fillId="3" borderId="268" xfId="0" applyFont="1" applyFill="1" applyBorder="1" applyAlignment="1">
      <alignment horizontal="center" vertical="center" wrapText="1"/>
    </xf>
    <xf numFmtId="0" fontId="63" fillId="3" borderId="269" xfId="0" applyFont="1" applyFill="1" applyBorder="1" applyAlignment="1">
      <alignment horizontal="center" vertical="center" wrapText="1"/>
    </xf>
    <xf numFmtId="0" fontId="64" fillId="3" borderId="51" xfId="0" applyFont="1" applyFill="1" applyBorder="1" applyAlignment="1">
      <alignment horizontal="center" vertical="center" wrapText="1"/>
    </xf>
    <xf numFmtId="0" fontId="53" fillId="3" borderId="270" xfId="0" applyFont="1" applyFill="1" applyBorder="1" applyAlignment="1">
      <alignment horizontal="center" vertical="center" wrapText="1"/>
    </xf>
    <xf numFmtId="0" fontId="53" fillId="3" borderId="78" xfId="0" applyFont="1" applyFill="1" applyBorder="1" applyAlignment="1">
      <alignment horizontal="center" vertical="center" wrapText="1"/>
    </xf>
    <xf numFmtId="0" fontId="53" fillId="3" borderId="5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271" xfId="0" applyFont="1" applyBorder="1" applyAlignment="1">
      <alignment horizontal="center" vertical="center"/>
    </xf>
    <xf numFmtId="0" fontId="8" fillId="0" borderId="27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2" fillId="3" borderId="0" xfId="0" applyFont="1" applyFill="1" applyAlignment="1">
      <alignment horizontal="center" vertical="center" wrapText="1"/>
    </xf>
    <xf numFmtId="0" fontId="83" fillId="3" borderId="0" xfId="0" applyFont="1" applyFill="1" applyAlignment="1">
      <alignment horizontal="center" vertical="center" wrapText="1"/>
    </xf>
    <xf numFmtId="0" fontId="54" fillId="3" borderId="0" xfId="0" applyFont="1" applyFill="1" applyAlignment="1">
      <alignment horizontal="center" vertical="center" wrapText="1"/>
    </xf>
    <xf numFmtId="0" fontId="82" fillId="3" borderId="0" xfId="0" applyFont="1" applyFill="1" applyAlignment="1">
      <alignment horizontal="center" vertical="center" wrapText="1"/>
    </xf>
    <xf numFmtId="0" fontId="37" fillId="13" borderId="46" xfId="0" applyFont="1" applyFill="1" applyBorder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44" fillId="5" borderId="272" xfId="0" applyFont="1" applyFill="1" applyBorder="1" applyAlignment="1">
      <alignment horizontal="center" vertical="center"/>
    </xf>
    <xf numFmtId="0" fontId="18" fillId="5" borderId="172" xfId="0" applyFont="1" applyFill="1" applyBorder="1"/>
    <xf numFmtId="0" fontId="44" fillId="5" borderId="273" xfId="0" applyFont="1" applyFill="1" applyBorder="1" applyAlignment="1">
      <alignment horizontal="center" vertical="center"/>
    </xf>
    <xf numFmtId="0" fontId="49" fillId="5" borderId="274" xfId="0" applyFont="1" applyFill="1" applyBorder="1" applyAlignment="1">
      <alignment horizontal="center" vertical="center"/>
    </xf>
    <xf numFmtId="0" fontId="49" fillId="5" borderId="275" xfId="0" applyFont="1" applyFill="1" applyBorder="1" applyAlignment="1">
      <alignment horizontal="center" vertical="center"/>
    </xf>
    <xf numFmtId="0" fontId="1" fillId="5" borderId="273" xfId="0" applyFont="1" applyFill="1" applyBorder="1" applyAlignment="1">
      <alignment horizontal="center" vertical="center"/>
    </xf>
    <xf numFmtId="0" fontId="1" fillId="5" borderId="276" xfId="0" applyFont="1" applyFill="1" applyBorder="1" applyAlignment="1">
      <alignment horizontal="center" vertical="center"/>
    </xf>
    <xf numFmtId="0" fontId="84" fillId="10" borderId="0" xfId="0" applyFont="1" applyFill="1" applyAlignment="1">
      <alignment vertical="center"/>
    </xf>
    <xf numFmtId="0" fontId="18" fillId="0" borderId="78" xfId="0" applyFont="1" applyBorder="1"/>
    <xf numFmtId="0" fontId="18" fillId="0" borderId="0" xfId="0" applyFont="1"/>
    <xf numFmtId="0" fontId="84" fillId="0" borderId="0" xfId="0" applyFont="1" applyAlignment="1">
      <alignment vertical="center"/>
    </xf>
    <xf numFmtId="0" fontId="18" fillId="0" borderId="34" xfId="0" applyFont="1" applyBorder="1"/>
    <xf numFmtId="0" fontId="84" fillId="0" borderId="0" xfId="0" applyFont="1" applyAlignment="1">
      <alignment vertical="center" wrapText="1"/>
    </xf>
    <xf numFmtId="0" fontId="84" fillId="0" borderId="20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5" fillId="10" borderId="0" xfId="0" applyFont="1" applyFill="1" applyAlignment="1">
      <alignment vertical="center"/>
    </xf>
    <xf numFmtId="0" fontId="86" fillId="0" borderId="220" xfId="0" applyFont="1" applyBorder="1"/>
    <xf numFmtId="0" fontId="18" fillId="0" borderId="37" xfId="0" applyFont="1" applyBorder="1"/>
    <xf numFmtId="0" fontId="86" fillId="0" borderId="0" xfId="0" applyFont="1"/>
    <xf numFmtId="0" fontId="84" fillId="0" borderId="0" xfId="0" applyFont="1" applyAlignment="1">
      <alignment horizontal="left" vertical="center"/>
    </xf>
    <xf numFmtId="0" fontId="87" fillId="2" borderId="101" xfId="0" applyFont="1" applyFill="1" applyBorder="1"/>
    <xf numFmtId="0" fontId="88" fillId="2" borderId="0" xfId="0" applyFont="1" applyFill="1"/>
    <xf numFmtId="0" fontId="18" fillId="2" borderId="0" xfId="0" applyFont="1" applyFill="1"/>
    <xf numFmtId="0" fontId="18" fillId="2" borderId="135" xfId="0" applyFont="1" applyFill="1" applyBorder="1"/>
    <xf numFmtId="0" fontId="85" fillId="0" borderId="0" xfId="0" applyFont="1" applyAlignment="1">
      <alignment vertical="center"/>
    </xf>
    <xf numFmtId="0" fontId="58" fillId="14" borderId="145" xfId="0" applyFont="1" applyFill="1" applyBorder="1" applyAlignment="1">
      <alignment horizontal="center" vertical="center" wrapText="1"/>
    </xf>
    <xf numFmtId="0" fontId="84" fillId="0" borderId="220" xfId="0" applyFont="1" applyBorder="1" applyAlignment="1">
      <alignment vertical="center"/>
    </xf>
    <xf numFmtId="0" fontId="84" fillId="0" borderId="37" xfId="0" applyFont="1" applyBorder="1" applyAlignment="1">
      <alignment vertical="center"/>
    </xf>
    <xf numFmtId="0" fontId="84" fillId="10" borderId="0" xfId="0" applyFont="1" applyFill="1" applyAlignment="1">
      <alignment vertical="center"/>
    </xf>
    <xf numFmtId="0" fontId="88" fillId="0" borderId="220" xfId="0" applyFont="1" applyBorder="1" applyAlignment="1"/>
    <xf numFmtId="0" fontId="88" fillId="0" borderId="37" xfId="0" applyFont="1" applyBorder="1" applyAlignment="1"/>
    <xf numFmtId="0" fontId="88" fillId="0" borderId="0" xfId="0" applyFont="1"/>
    <xf numFmtId="0" fontId="85" fillId="0" borderId="0" xfId="0" applyFont="1" applyAlignment="1">
      <alignment horizontal="left" vertical="center"/>
    </xf>
    <xf numFmtId="0" fontId="86" fillId="2" borderId="101" xfId="0" applyFont="1" applyFill="1" applyBorder="1"/>
    <xf numFmtId="0" fontId="86" fillId="2" borderId="0" xfId="0" applyFont="1" applyFill="1"/>
    <xf numFmtId="0" fontId="86" fillId="2" borderId="0" xfId="0" applyFont="1" applyFill="1" applyAlignment="1">
      <alignment horizontal="center"/>
    </xf>
    <xf numFmtId="0" fontId="90" fillId="2" borderId="0" xfId="0" applyFont="1" applyFill="1" applyAlignment="1">
      <alignment horizontal="center"/>
    </xf>
    <xf numFmtId="0" fontId="86" fillId="2" borderId="135" xfId="0" applyFont="1" applyFill="1" applyBorder="1" applyAlignment="1">
      <alignment horizontal="center"/>
    </xf>
    <xf numFmtId="0" fontId="84" fillId="0" borderId="0" xfId="0" applyFont="1" applyAlignment="1">
      <alignment vertical="center"/>
    </xf>
    <xf numFmtId="0" fontId="91" fillId="0" borderId="101" xfId="0" applyFont="1" applyBorder="1" applyAlignment="1">
      <alignment vertical="center"/>
    </xf>
    <xf numFmtId="0" fontId="91" fillId="0" borderId="135" xfId="0" applyFont="1" applyBorder="1" applyAlignment="1">
      <alignment vertical="center" wrapText="1"/>
    </xf>
    <xf numFmtId="0" fontId="91" fillId="0" borderId="0" xfId="0" applyFont="1" applyAlignment="1">
      <alignment vertical="center"/>
    </xf>
    <xf numFmtId="0" fontId="88" fillId="19" borderId="101" xfId="0" applyFont="1" applyFill="1" applyBorder="1" applyAlignment="1"/>
    <xf numFmtId="0" fontId="88" fillId="19" borderId="0" xfId="0" applyFont="1" applyFill="1" applyAlignment="1"/>
    <xf numFmtId="0" fontId="88" fillId="19" borderId="0" xfId="0" applyFont="1" applyFill="1" applyAlignment="1">
      <alignment horizontal="center"/>
    </xf>
    <xf numFmtId="0" fontId="88" fillId="19" borderId="135" xfId="0" applyFont="1" applyFill="1" applyBorder="1" applyAlignment="1">
      <alignment horizontal="center"/>
    </xf>
    <xf numFmtId="0" fontId="58" fillId="8" borderId="111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84" fillId="0" borderId="101" xfId="0" applyFont="1" applyBorder="1" applyAlignment="1">
      <alignment vertical="center"/>
    </xf>
    <xf numFmtId="0" fontId="84" fillId="0" borderId="135" xfId="0" applyFont="1" applyBorder="1" applyAlignment="1">
      <alignment vertical="center"/>
    </xf>
    <xf numFmtId="0" fontId="84" fillId="0" borderId="135" xfId="0" applyFont="1" applyBorder="1" applyAlignment="1">
      <alignment vertical="center" wrapText="1"/>
    </xf>
    <xf numFmtId="0" fontId="84" fillId="0" borderId="270" xfId="0" applyFont="1" applyBorder="1" applyAlignment="1">
      <alignment vertical="center"/>
    </xf>
    <xf numFmtId="0" fontId="58" fillId="13" borderId="147" xfId="0" applyFont="1" applyFill="1" applyBorder="1" applyAlignment="1">
      <alignment horizontal="center" vertical="center" wrapText="1"/>
    </xf>
    <xf numFmtId="0" fontId="84" fillId="0" borderId="51" xfId="0" applyFont="1" applyBorder="1" applyAlignment="1">
      <alignment vertical="center"/>
    </xf>
    <xf numFmtId="0" fontId="84" fillId="10" borderId="0" xfId="0" applyFont="1" applyFill="1" applyAlignment="1">
      <alignment vertical="center"/>
    </xf>
    <xf numFmtId="0" fontId="88" fillId="19" borderId="101" xfId="0" applyFont="1" applyFill="1" applyBorder="1"/>
    <xf numFmtId="0" fontId="88" fillId="19" borderId="0" xfId="0" applyFont="1" applyFill="1"/>
    <xf numFmtId="0" fontId="88" fillId="19" borderId="0" xfId="0" applyFont="1" applyFill="1" applyAlignment="1">
      <alignment horizontal="center"/>
    </xf>
    <xf numFmtId="0" fontId="88" fillId="19" borderId="135" xfId="0" applyFont="1" applyFill="1" applyBorder="1" applyAlignment="1">
      <alignment horizontal="center"/>
    </xf>
    <xf numFmtId="0" fontId="84" fillId="0" borderId="0" xfId="0" applyFont="1" applyAlignment="1">
      <alignment horizontal="right" vertical="center"/>
    </xf>
    <xf numFmtId="0" fontId="22" fillId="3" borderId="131" xfId="0" applyFont="1" applyFill="1" applyBorder="1" applyAlignment="1">
      <alignment horizontal="center" vertical="center"/>
    </xf>
    <xf numFmtId="0" fontId="18" fillId="2" borderId="101" xfId="0" applyFont="1" applyFill="1" applyBorder="1"/>
    <xf numFmtId="0" fontId="18" fillId="2" borderId="135" xfId="0" applyFont="1" applyFill="1" applyBorder="1"/>
    <xf numFmtId="0" fontId="18" fillId="2" borderId="101" xfId="0" applyFont="1" applyFill="1" applyBorder="1"/>
    <xf numFmtId="0" fontId="92" fillId="2" borderId="0" xfId="0" applyFont="1" applyFill="1"/>
    <xf numFmtId="0" fontId="93" fillId="2" borderId="101" xfId="0" applyFont="1" applyFill="1" applyBorder="1"/>
    <xf numFmtId="0" fontId="93" fillId="2" borderId="0" xfId="0" applyFont="1" applyFill="1"/>
    <xf numFmtId="0" fontId="93" fillId="2" borderId="0" xfId="0" applyFont="1" applyFill="1" applyAlignment="1">
      <alignment horizontal="center"/>
    </xf>
    <xf numFmtId="0" fontId="93" fillId="2" borderId="135" xfId="0" applyFont="1" applyFill="1" applyBorder="1" applyAlignment="1">
      <alignment horizontal="center"/>
    </xf>
    <xf numFmtId="0" fontId="86" fillId="19" borderId="101" xfId="0" applyFont="1" applyFill="1" applyBorder="1" applyAlignment="1"/>
    <xf numFmtId="0" fontId="86" fillId="19" borderId="0" xfId="0" applyFont="1" applyFill="1" applyAlignment="1"/>
    <xf numFmtId="0" fontId="86" fillId="19" borderId="0" xfId="0" applyFont="1" applyFill="1" applyAlignment="1">
      <alignment horizontal="center"/>
    </xf>
    <xf numFmtId="0" fontId="86" fillId="19" borderId="135" xfId="0" applyFont="1" applyFill="1" applyBorder="1" applyAlignment="1">
      <alignment horizontal="center"/>
    </xf>
    <xf numFmtId="0" fontId="94" fillId="10" borderId="0" xfId="0" applyFont="1" applyFill="1" applyAlignment="1">
      <alignment vertical="center"/>
    </xf>
    <xf numFmtId="0" fontId="18" fillId="0" borderId="220" xfId="0" applyFont="1" applyBorder="1" applyAlignment="1"/>
    <xf numFmtId="0" fontId="18" fillId="0" borderId="37" xfId="0" applyFont="1" applyBorder="1" applyAlignment="1"/>
    <xf numFmtId="0" fontId="18" fillId="0" borderId="37" xfId="0" applyFont="1" applyBorder="1"/>
    <xf numFmtId="0" fontId="94" fillId="10" borderId="0" xfId="0" applyFont="1" applyFill="1" applyAlignment="1">
      <alignment vertical="center"/>
    </xf>
    <xf numFmtId="0" fontId="86" fillId="19" borderId="101" xfId="0" applyFont="1" applyFill="1" applyBorder="1"/>
    <xf numFmtId="0" fontId="86" fillId="19" borderId="0" xfId="0" applyFont="1" applyFill="1"/>
    <xf numFmtId="0" fontId="86" fillId="19" borderId="0" xfId="0" applyFont="1" applyFill="1" applyAlignment="1">
      <alignment horizontal="center"/>
    </xf>
    <xf numFmtId="0" fontId="86" fillId="19" borderId="135" xfId="0" applyFont="1" applyFill="1" applyBorder="1" applyAlignment="1">
      <alignment horizontal="center"/>
    </xf>
    <xf numFmtId="0" fontId="95" fillId="2" borderId="0" xfId="0" applyFont="1" applyFill="1" applyAlignment="1"/>
    <xf numFmtId="0" fontId="96" fillId="2" borderId="0" xfId="0" applyFont="1" applyFill="1" applyAlignment="1"/>
    <xf numFmtId="0" fontId="18" fillId="0" borderId="101" xfId="0" applyFont="1" applyBorder="1"/>
    <xf numFmtId="0" fontId="18" fillId="0" borderId="135" xfId="0" applyFont="1" applyBorder="1"/>
    <xf numFmtId="0" fontId="18" fillId="0" borderId="101" xfId="0" applyFont="1" applyBorder="1"/>
    <xf numFmtId="0" fontId="18" fillId="0" borderId="135" xfId="0" applyFont="1" applyBorder="1"/>
    <xf numFmtId="0" fontId="86" fillId="0" borderId="101" xfId="0" applyFont="1" applyBorder="1"/>
    <xf numFmtId="0" fontId="86" fillId="0" borderId="0" xfId="0" applyFont="1" applyAlignment="1">
      <alignment horizontal="center"/>
    </xf>
    <xf numFmtId="0" fontId="86" fillId="0" borderId="135" xfId="0" applyFont="1" applyBorder="1" applyAlignment="1">
      <alignment horizontal="center"/>
    </xf>
    <xf numFmtId="0" fontId="88" fillId="0" borderId="277" xfId="0" applyFont="1" applyBorder="1" applyAlignment="1"/>
    <xf numFmtId="0" fontId="88" fillId="16" borderId="101" xfId="0" applyFont="1" applyFill="1" applyBorder="1" applyAlignment="1"/>
    <xf numFmtId="0" fontId="88" fillId="16" borderId="0" xfId="0" applyFont="1" applyFill="1" applyAlignment="1"/>
    <xf numFmtId="0" fontId="88" fillId="16" borderId="0" xfId="0" applyFont="1" applyFill="1" applyAlignment="1">
      <alignment horizontal="center"/>
    </xf>
    <xf numFmtId="0" fontId="88" fillId="16" borderId="135" xfId="0" applyFont="1" applyFill="1" applyBorder="1" applyAlignment="1">
      <alignment horizontal="center"/>
    </xf>
    <xf numFmtId="0" fontId="55" fillId="8" borderId="165" xfId="0" applyFont="1" applyFill="1" applyBorder="1" applyAlignment="1">
      <alignment horizontal="center" vertical="center" wrapText="1"/>
    </xf>
    <xf numFmtId="0" fontId="18" fillId="0" borderId="220" xfId="0" applyFont="1" applyBorder="1"/>
    <xf numFmtId="0" fontId="18" fillId="0" borderId="220" xfId="0" applyFont="1" applyBorder="1"/>
    <xf numFmtId="0" fontId="88" fillId="16" borderId="101" xfId="0" applyFont="1" applyFill="1" applyBorder="1"/>
    <xf numFmtId="0" fontId="88" fillId="16" borderId="0" xfId="0" applyFont="1" applyFill="1"/>
    <xf numFmtId="0" fontId="88" fillId="16" borderId="0" xfId="0" applyFont="1" applyFill="1" applyAlignment="1">
      <alignment horizontal="center"/>
    </xf>
    <xf numFmtId="0" fontId="88" fillId="16" borderId="135" xfId="0" applyFont="1" applyFill="1" applyBorder="1" applyAlignment="1">
      <alignment horizontal="center"/>
    </xf>
    <xf numFmtId="0" fontId="92" fillId="0" borderId="0" xfId="0" applyFont="1"/>
    <xf numFmtId="0" fontId="93" fillId="0" borderId="101" xfId="0" applyFont="1" applyBorder="1"/>
    <xf numFmtId="0" fontId="93" fillId="0" borderId="0" xfId="0" applyFont="1"/>
    <xf numFmtId="0" fontId="93" fillId="0" borderId="0" xfId="0" applyFont="1" applyAlignment="1">
      <alignment horizontal="center"/>
    </xf>
    <xf numFmtId="0" fontId="93" fillId="0" borderId="135" xfId="0" applyFont="1" applyBorder="1" applyAlignment="1">
      <alignment horizontal="center"/>
    </xf>
    <xf numFmtId="0" fontId="86" fillId="16" borderId="101" xfId="0" applyFont="1" applyFill="1" applyBorder="1" applyAlignment="1"/>
    <xf numFmtId="0" fontId="86" fillId="16" borderId="0" xfId="0" applyFont="1" applyFill="1" applyAlignment="1"/>
    <xf numFmtId="0" fontId="86" fillId="16" borderId="0" xfId="0" applyFont="1" applyFill="1" applyAlignment="1">
      <alignment horizontal="center"/>
    </xf>
    <xf numFmtId="0" fontId="86" fillId="16" borderId="135" xfId="0" applyFont="1" applyFill="1" applyBorder="1" applyAlignment="1">
      <alignment horizontal="center"/>
    </xf>
    <xf numFmtId="0" fontId="86" fillId="11" borderId="101" xfId="0" applyFont="1" applyFill="1" applyBorder="1" applyAlignment="1"/>
    <xf numFmtId="0" fontId="88" fillId="0" borderId="220" xfId="0" applyFont="1" applyBorder="1"/>
    <xf numFmtId="0" fontId="86" fillId="16" borderId="101" xfId="0" applyFont="1" applyFill="1" applyBorder="1"/>
    <xf numFmtId="0" fontId="86" fillId="16" borderId="0" xfId="0" applyFont="1" applyFill="1"/>
    <xf numFmtId="0" fontId="86" fillId="16" borderId="0" xfId="0" applyFont="1" applyFill="1" applyAlignment="1">
      <alignment horizontal="center"/>
    </xf>
    <xf numFmtId="0" fontId="86" fillId="16" borderId="135" xfId="0" applyFont="1" applyFill="1" applyBorder="1" applyAlignment="1">
      <alignment horizontal="center"/>
    </xf>
    <xf numFmtId="0" fontId="88" fillId="20" borderId="101" xfId="0" applyFont="1" applyFill="1" applyBorder="1" applyAlignment="1"/>
    <xf numFmtId="0" fontId="88" fillId="20" borderId="0" xfId="0" applyFont="1" applyFill="1" applyAlignment="1"/>
    <xf numFmtId="0" fontId="88" fillId="20" borderId="0" xfId="0" applyFont="1" applyFill="1" applyAlignment="1">
      <alignment horizontal="center"/>
    </xf>
    <xf numFmtId="0" fontId="88" fillId="20" borderId="135" xfId="0" applyFont="1" applyFill="1" applyBorder="1" applyAlignment="1">
      <alignment horizontal="center"/>
    </xf>
    <xf numFmtId="0" fontId="84" fillId="0" borderId="172" xfId="0" applyFont="1" applyBorder="1" applyAlignment="1">
      <alignment vertical="center"/>
    </xf>
    <xf numFmtId="0" fontId="84" fillId="0" borderId="175" xfId="0" applyFont="1" applyBorder="1" applyAlignment="1">
      <alignment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0" fontId="88" fillId="20" borderId="101" xfId="0" applyFont="1" applyFill="1" applyBorder="1"/>
    <xf numFmtId="0" fontId="88" fillId="20" borderId="0" xfId="0" applyFont="1" applyFill="1"/>
    <xf numFmtId="0" fontId="88" fillId="20" borderId="0" xfId="0" applyFont="1" applyFill="1" applyAlignment="1">
      <alignment horizontal="center"/>
    </xf>
    <xf numFmtId="0" fontId="88" fillId="20" borderId="135" xfId="0" applyFont="1" applyFill="1" applyBorder="1" applyAlignment="1">
      <alignment horizontal="center"/>
    </xf>
    <xf numFmtId="0" fontId="84" fillId="0" borderId="0" xfId="0" applyFont="1" applyAlignment="1">
      <alignment vertical="center"/>
    </xf>
    <xf numFmtId="0" fontId="18" fillId="20" borderId="0" xfId="0" applyFont="1" applyFill="1"/>
    <xf numFmtId="0" fontId="88" fillId="0" borderId="220" xfId="0" applyFont="1" applyBorder="1"/>
    <xf numFmtId="0" fontId="88" fillId="0" borderId="37" xfId="0" applyFont="1" applyBorder="1"/>
    <xf numFmtId="0" fontId="88" fillId="0" borderId="37" xfId="0" applyFont="1" applyBorder="1"/>
    <xf numFmtId="0" fontId="88" fillId="0" borderId="270" xfId="0" applyFont="1" applyBorder="1"/>
    <xf numFmtId="0" fontId="88" fillId="0" borderId="51" xfId="0" applyFont="1" applyBorder="1"/>
    <xf numFmtId="0" fontId="86" fillId="0" borderId="278" xfId="0" applyFont="1" applyBorder="1"/>
    <xf numFmtId="0" fontId="88" fillId="0" borderId="278" xfId="0" applyFont="1" applyBorder="1"/>
    <xf numFmtId="0" fontId="88" fillId="0" borderId="278" xfId="0" applyFont="1" applyBorder="1"/>
    <xf numFmtId="0" fontId="86" fillId="20" borderId="101" xfId="0" applyFont="1" applyFill="1" applyBorder="1" applyAlignment="1"/>
    <xf numFmtId="0" fontId="86" fillId="20" borderId="0" xfId="0" applyFont="1" applyFill="1" applyAlignment="1"/>
    <xf numFmtId="0" fontId="86" fillId="20" borderId="0" xfId="0" applyFont="1" applyFill="1" applyAlignment="1">
      <alignment horizontal="center"/>
    </xf>
    <xf numFmtId="0" fontId="86" fillId="20" borderId="135" xfId="0" applyFont="1" applyFill="1" applyBorder="1" applyAlignment="1">
      <alignment horizontal="center"/>
    </xf>
    <xf numFmtId="0" fontId="68" fillId="8" borderId="80" xfId="0" applyFont="1" applyFill="1" applyBorder="1" applyAlignment="1">
      <alignment horizontal="center" vertical="center" wrapText="1"/>
    </xf>
    <xf numFmtId="0" fontId="88" fillId="0" borderId="278" xfId="0" applyFont="1" applyBorder="1" applyAlignment="1"/>
    <xf numFmtId="0" fontId="72" fillId="11" borderId="118" xfId="0" applyFont="1" applyFill="1" applyBorder="1" applyAlignment="1">
      <alignment horizontal="center" vertical="center" wrapText="1"/>
    </xf>
    <xf numFmtId="0" fontId="18" fillId="20" borderId="0" xfId="0" applyFont="1" applyFill="1" applyAlignment="1"/>
    <xf numFmtId="0" fontId="18" fillId="20" borderId="0" xfId="0" applyFont="1" applyFill="1"/>
    <xf numFmtId="0" fontId="92" fillId="0" borderId="277" xfId="0" applyFont="1" applyBorder="1" applyAlignment="1"/>
    <xf numFmtId="0" fontId="86" fillId="20" borderId="101" xfId="0" applyFont="1" applyFill="1" applyBorder="1"/>
    <xf numFmtId="0" fontId="86" fillId="20" borderId="0" xfId="0" applyFont="1" applyFill="1"/>
    <xf numFmtId="0" fontId="86" fillId="20" borderId="0" xfId="0" applyFont="1" applyFill="1" applyAlignment="1">
      <alignment horizontal="center"/>
    </xf>
    <xf numFmtId="0" fontId="86" fillId="20" borderId="135" xfId="0" applyFont="1" applyFill="1" applyBorder="1" applyAlignment="1">
      <alignment horizontal="center"/>
    </xf>
    <xf numFmtId="0" fontId="88" fillId="0" borderId="43" xfId="0" applyFont="1" applyBorder="1"/>
    <xf numFmtId="0" fontId="88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8" fillId="0" borderId="277" xfId="0" applyFont="1" applyBorder="1" applyAlignment="1">
      <alignment horizontal="center"/>
    </xf>
    <xf numFmtId="0" fontId="88" fillId="0" borderId="0" xfId="0" applyFont="1" applyAlignment="1">
      <alignment horizontal="center" vertical="center"/>
    </xf>
    <xf numFmtId="0" fontId="88" fillId="21" borderId="101" xfId="0" applyFont="1" applyFill="1" applyBorder="1" applyAlignment="1"/>
    <xf numFmtId="0" fontId="18" fillId="21" borderId="0" xfId="0" applyFont="1" applyFill="1" applyAlignment="1"/>
    <xf numFmtId="0" fontId="88" fillId="21" borderId="0" xfId="0" applyFont="1" applyFill="1" applyAlignment="1">
      <alignment horizontal="center"/>
    </xf>
    <xf numFmtId="0" fontId="88" fillId="21" borderId="135" xfId="0" applyFont="1" applyFill="1" applyBorder="1" applyAlignment="1">
      <alignment horizontal="center"/>
    </xf>
    <xf numFmtId="0" fontId="18" fillId="21" borderId="0" xfId="0" applyFont="1" applyFill="1"/>
    <xf numFmtId="0" fontId="88" fillId="0" borderId="0" xfId="0" applyFont="1" applyAlignment="1">
      <alignment horizontal="center"/>
    </xf>
    <xf numFmtId="0" fontId="88" fillId="21" borderId="0" xfId="0" applyFont="1" applyFill="1" applyAlignment="1"/>
    <xf numFmtId="0" fontId="68" fillId="8" borderId="252" xfId="0" applyFont="1" applyFill="1" applyBorder="1" applyAlignment="1">
      <alignment horizontal="center" vertical="center" wrapText="1"/>
    </xf>
    <xf numFmtId="0" fontId="68" fillId="8" borderId="279" xfId="0" applyFont="1" applyFill="1" applyBorder="1" applyAlignment="1">
      <alignment horizontal="center" vertical="center" wrapText="1"/>
    </xf>
    <xf numFmtId="0" fontId="88" fillId="21" borderId="101" xfId="0" applyFont="1" applyFill="1" applyBorder="1"/>
    <xf numFmtId="0" fontId="88" fillId="21" borderId="0" xfId="0" applyFont="1" applyFill="1"/>
    <xf numFmtId="0" fontId="88" fillId="21" borderId="0" xfId="0" applyFont="1" applyFill="1" applyAlignment="1">
      <alignment horizontal="center"/>
    </xf>
    <xf numFmtId="0" fontId="88" fillId="21" borderId="135" xfId="0" applyFont="1" applyFill="1" applyBorder="1" applyAlignment="1">
      <alignment horizontal="center"/>
    </xf>
    <xf numFmtId="0" fontId="68" fillId="13" borderId="280" xfId="0" applyFont="1" applyFill="1" applyBorder="1" applyAlignment="1">
      <alignment horizontal="center" vertical="center" wrapText="1"/>
    </xf>
    <xf numFmtId="0" fontId="68" fillId="13" borderId="281" xfId="0" applyFont="1" applyFill="1" applyBorder="1" applyAlignment="1">
      <alignment horizontal="center" vertical="center" wrapText="1"/>
    </xf>
    <xf numFmtId="0" fontId="68" fillId="14" borderId="282" xfId="0" applyFont="1" applyFill="1" applyBorder="1" applyAlignment="1">
      <alignment horizontal="center" vertical="center" wrapText="1"/>
    </xf>
    <xf numFmtId="0" fontId="97" fillId="0" borderId="283" xfId="0" applyFont="1" applyBorder="1" applyAlignment="1">
      <alignment vertical="top"/>
    </xf>
    <xf numFmtId="0" fontId="98" fillId="0" borderId="284" xfId="0" applyFont="1" applyBorder="1" applyAlignment="1">
      <alignment vertical="top"/>
    </xf>
    <xf numFmtId="0" fontId="68" fillId="14" borderId="255" xfId="0" applyFont="1" applyFill="1" applyBorder="1" applyAlignment="1">
      <alignment horizontal="center" vertical="center" wrapText="1"/>
    </xf>
    <xf numFmtId="0" fontId="98" fillId="0" borderId="283" xfId="0" applyFont="1" applyBorder="1" applyAlignment="1">
      <alignment horizontal="center" vertical="top"/>
    </xf>
    <xf numFmtId="0" fontId="98" fillId="0" borderId="285" xfId="0" applyFont="1" applyBorder="1" applyAlignment="1">
      <alignment horizontal="center" vertical="top"/>
    </xf>
    <xf numFmtId="0" fontId="5" fillId="2" borderId="46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88" fillId="0" borderId="277" xfId="0" applyFont="1" applyBorder="1" applyAlignment="1">
      <alignment horizontal="center"/>
    </xf>
    <xf numFmtId="0" fontId="88" fillId="0" borderId="0" xfId="0" applyFont="1" applyAlignment="1">
      <alignment horizontal="center" vertical="center"/>
    </xf>
    <xf numFmtId="0" fontId="99" fillId="0" borderId="0" xfId="0" applyFont="1" applyAlignment="1">
      <alignment vertical="top"/>
    </xf>
    <xf numFmtId="0" fontId="98" fillId="0" borderId="287" xfId="0" applyFont="1" applyBorder="1" applyAlignment="1">
      <alignment vertical="top"/>
    </xf>
    <xf numFmtId="0" fontId="98" fillId="0" borderId="0" xfId="0" applyFont="1" applyAlignment="1">
      <alignment horizontal="center" vertical="top"/>
    </xf>
    <xf numFmtId="0" fontId="98" fillId="0" borderId="288" xfId="0" applyFont="1" applyBorder="1" applyAlignment="1">
      <alignment horizontal="center" vertical="top"/>
    </xf>
    <xf numFmtId="0" fontId="98" fillId="0" borderId="287" xfId="0" applyFont="1" applyBorder="1" applyAlignment="1">
      <alignment vertical="top"/>
    </xf>
    <xf numFmtId="0" fontId="33" fillId="8" borderId="289" xfId="0" applyFont="1" applyFill="1" applyBorder="1" applyAlignment="1">
      <alignment horizontal="left" vertical="center"/>
    </xf>
    <xf numFmtId="0" fontId="13" fillId="8" borderId="290" xfId="0" applyFont="1" applyFill="1" applyBorder="1" applyAlignment="1">
      <alignment horizontal="center" vertical="center" wrapText="1"/>
    </xf>
    <xf numFmtId="0" fontId="13" fillId="8" borderId="291" xfId="0" applyFont="1" applyFill="1" applyBorder="1" applyAlignment="1">
      <alignment horizontal="center" vertical="center" wrapText="1"/>
    </xf>
    <xf numFmtId="0" fontId="33" fillId="11" borderId="292" xfId="0" applyFont="1" applyFill="1" applyBorder="1" applyAlignment="1">
      <alignment horizontal="left" vertical="center"/>
    </xf>
    <xf numFmtId="0" fontId="13" fillId="11" borderId="293" xfId="0" applyFont="1" applyFill="1" applyBorder="1" applyAlignment="1">
      <alignment horizontal="center" vertical="center" wrapText="1"/>
    </xf>
    <xf numFmtId="0" fontId="5" fillId="13" borderId="294" xfId="0" applyFont="1" applyFill="1" applyBorder="1" applyAlignment="1">
      <alignment horizontal="left" vertical="center" wrapText="1"/>
    </xf>
    <xf numFmtId="0" fontId="5" fillId="13" borderId="295" xfId="0" applyFont="1" applyFill="1" applyBorder="1" applyAlignment="1">
      <alignment horizontal="left" vertical="center" wrapText="1"/>
    </xf>
    <xf numFmtId="0" fontId="5" fillId="13" borderId="296" xfId="0" applyFont="1" applyFill="1" applyBorder="1" applyAlignment="1">
      <alignment horizontal="left" vertical="center" wrapText="1"/>
    </xf>
    <xf numFmtId="0" fontId="33" fillId="14" borderId="297" xfId="0" applyFont="1" applyFill="1" applyBorder="1" applyAlignment="1">
      <alignment horizontal="left" vertical="center"/>
    </xf>
    <xf numFmtId="0" fontId="4" fillId="3" borderId="298" xfId="0" applyFont="1" applyFill="1" applyBorder="1"/>
    <xf numFmtId="0" fontId="22" fillId="3" borderId="46" xfId="0" applyFont="1" applyFill="1" applyBorder="1" applyAlignment="1">
      <alignment horizontal="center" vertical="center" wrapText="1"/>
    </xf>
    <xf numFmtId="0" fontId="33" fillId="8" borderId="300" xfId="0" applyFont="1" applyFill="1" applyBorder="1" applyAlignment="1">
      <alignment horizontal="left" vertical="center"/>
    </xf>
    <xf numFmtId="0" fontId="13" fillId="8" borderId="301" xfId="0" applyFont="1" applyFill="1" applyBorder="1" applyAlignment="1">
      <alignment horizontal="center" vertical="center" wrapText="1"/>
    </xf>
    <xf numFmtId="0" fontId="13" fillId="8" borderId="302" xfId="0" applyFont="1" applyFill="1" applyBorder="1" applyAlignment="1">
      <alignment horizontal="center" vertical="center" wrapText="1"/>
    </xf>
    <xf numFmtId="0" fontId="33" fillId="11" borderId="303" xfId="0" applyFont="1" applyFill="1" applyBorder="1" applyAlignment="1">
      <alignment horizontal="left" vertical="center"/>
    </xf>
    <xf numFmtId="0" fontId="13" fillId="11" borderId="304" xfId="0" applyFont="1" applyFill="1" applyBorder="1" applyAlignment="1">
      <alignment horizontal="center" vertical="center" wrapText="1"/>
    </xf>
    <xf numFmtId="0" fontId="22" fillId="3" borderId="131" xfId="0" applyFont="1" applyFill="1" applyBorder="1" applyAlignment="1">
      <alignment horizontal="center" vertical="center"/>
    </xf>
    <xf numFmtId="0" fontId="5" fillId="13" borderId="305" xfId="0" applyFont="1" applyFill="1" applyBorder="1" applyAlignment="1">
      <alignment horizontal="left" vertical="center" wrapText="1"/>
    </xf>
    <xf numFmtId="0" fontId="5" fillId="13" borderId="306" xfId="0" applyFont="1" applyFill="1" applyBorder="1" applyAlignment="1">
      <alignment horizontal="left" vertical="center" wrapText="1"/>
    </xf>
    <xf numFmtId="0" fontId="5" fillId="13" borderId="307" xfId="0" applyFont="1" applyFill="1" applyBorder="1" applyAlignment="1">
      <alignment horizontal="left" vertical="center" wrapText="1"/>
    </xf>
    <xf numFmtId="0" fontId="35" fillId="14" borderId="308" xfId="0" applyFont="1" applyFill="1" applyBorder="1" applyAlignment="1">
      <alignment horizontal="left" vertical="center" wrapText="1"/>
    </xf>
    <xf numFmtId="0" fontId="19" fillId="3" borderId="298" xfId="0" applyFont="1" applyFill="1" applyBorder="1" applyAlignment="1">
      <alignment horizontal="left" vertical="center" wrapText="1"/>
    </xf>
    <xf numFmtId="0" fontId="34" fillId="2" borderId="309" xfId="0" applyFont="1" applyFill="1" applyBorder="1" applyAlignment="1">
      <alignment horizontal="center" vertical="center" wrapText="1"/>
    </xf>
    <xf numFmtId="0" fontId="45" fillId="2" borderId="310" xfId="0" applyFont="1" applyFill="1" applyBorder="1" applyAlignment="1">
      <alignment horizontal="center" vertical="center" wrapText="1"/>
    </xf>
    <xf numFmtId="0" fontId="100" fillId="2" borderId="311" xfId="0" applyFont="1" applyFill="1" applyBorder="1" applyAlignment="1">
      <alignment horizontal="left" vertical="center"/>
    </xf>
    <xf numFmtId="0" fontId="34" fillId="2" borderId="312" xfId="0" applyFont="1" applyFill="1" applyBorder="1" applyAlignment="1">
      <alignment horizontal="center" vertical="center" wrapText="1"/>
    </xf>
    <xf numFmtId="0" fontId="19" fillId="3" borderId="313" xfId="0" applyFont="1" applyFill="1" applyBorder="1" applyAlignment="1">
      <alignment horizontal="left" vertical="center" wrapText="1"/>
    </xf>
    <xf numFmtId="0" fontId="86" fillId="21" borderId="0" xfId="0" applyFont="1" applyFill="1"/>
    <xf numFmtId="0" fontId="86" fillId="21" borderId="0" xfId="0" applyFont="1" applyFill="1" applyAlignment="1">
      <alignment horizontal="center"/>
    </xf>
    <xf numFmtId="0" fontId="101" fillId="0" borderId="0" xfId="0" applyFont="1" applyAlignment="1">
      <alignment horizontal="center"/>
    </xf>
    <xf numFmtId="0" fontId="101" fillId="0" borderId="277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88" fillId="0" borderId="277" xfId="0" applyFont="1" applyBorder="1" applyAlignment="1">
      <alignment horizontal="center" vertical="center"/>
    </xf>
    <xf numFmtId="0" fontId="18" fillId="0" borderId="317" xfId="0" applyFont="1" applyBorder="1"/>
    <xf numFmtId="0" fontId="88" fillId="0" borderId="0" xfId="0" applyFont="1" applyAlignment="1">
      <alignment horizontal="center" vertical="center"/>
    </xf>
    <xf numFmtId="0" fontId="102" fillId="22" borderId="0" xfId="0" applyFont="1" applyFill="1" applyAlignment="1"/>
    <xf numFmtId="0" fontId="103" fillId="0" borderId="320" xfId="0" applyFont="1" applyBorder="1" applyAlignment="1">
      <alignment horizontal="left"/>
    </xf>
    <xf numFmtId="0" fontId="103" fillId="0" borderId="321" xfId="0" applyFont="1" applyBorder="1" applyAlignment="1">
      <alignment horizontal="left"/>
    </xf>
    <xf numFmtId="0" fontId="103" fillId="0" borderId="320" xfId="0" applyFont="1" applyBorder="1" applyAlignment="1">
      <alignment horizontal="center"/>
    </xf>
    <xf numFmtId="0" fontId="103" fillId="0" borderId="322" xfId="0" applyFont="1" applyBorder="1" applyAlignment="1">
      <alignment horizontal="center"/>
    </xf>
    <xf numFmtId="0" fontId="104" fillId="7" borderId="323" xfId="0" applyFont="1" applyFill="1" applyBorder="1" applyAlignment="1">
      <alignment horizontal="center" vertical="center" wrapText="1"/>
    </xf>
    <xf numFmtId="0" fontId="105" fillId="7" borderId="323" xfId="0" applyFont="1" applyFill="1" applyBorder="1" applyAlignment="1">
      <alignment horizontal="center" vertical="center" wrapText="1"/>
    </xf>
    <xf numFmtId="0" fontId="48" fillId="7" borderId="324" xfId="0" applyFont="1" applyFill="1" applyBorder="1" applyAlignment="1">
      <alignment horizontal="center" vertical="center" wrapText="1"/>
    </xf>
    <xf numFmtId="0" fontId="48" fillId="7" borderId="325" xfId="0" applyFont="1" applyFill="1" applyBorder="1" applyAlignment="1">
      <alignment horizontal="center" vertical="center" wrapText="1"/>
    </xf>
    <xf numFmtId="0" fontId="48" fillId="7" borderId="326" xfId="0" applyFont="1" applyFill="1" applyBorder="1" applyAlignment="1">
      <alignment horizontal="center" vertical="center" wrapText="1"/>
    </xf>
    <xf numFmtId="0" fontId="102" fillId="0" borderId="327" xfId="0" applyFont="1" applyBorder="1" applyAlignment="1">
      <alignment horizontal="right" vertical="top"/>
    </xf>
    <xf numFmtId="0" fontId="102" fillId="0" borderId="328" xfId="0" applyFont="1" applyBorder="1" applyAlignment="1">
      <alignment horizontal="right" vertical="top"/>
    </xf>
    <xf numFmtId="0" fontId="102" fillId="0" borderId="329" xfId="0" applyFont="1" applyBorder="1" applyAlignment="1">
      <alignment horizontal="right" vertical="top"/>
    </xf>
    <xf numFmtId="0" fontId="102" fillId="0" borderId="283" xfId="0" applyFont="1" applyBorder="1" applyAlignment="1">
      <alignment horizontal="center" vertical="top"/>
    </xf>
    <xf numFmtId="0" fontId="102" fillId="0" borderId="285" xfId="0" applyFont="1" applyBorder="1" applyAlignment="1">
      <alignment horizontal="center" vertical="top"/>
    </xf>
    <xf numFmtId="20" fontId="107" fillId="7" borderId="331" xfId="0" applyNumberFormat="1" applyFont="1" applyFill="1" applyBorder="1" applyAlignment="1">
      <alignment horizontal="center" vertical="center" wrapText="1"/>
    </xf>
    <xf numFmtId="0" fontId="68" fillId="8" borderId="332" xfId="0" applyFont="1" applyFill="1" applyBorder="1" applyAlignment="1">
      <alignment horizontal="center" vertical="center" wrapText="1"/>
    </xf>
    <xf numFmtId="0" fontId="25" fillId="8" borderId="82" xfId="0" applyFont="1" applyFill="1" applyBorder="1" applyAlignment="1">
      <alignment horizontal="center" vertical="center" wrapText="1"/>
    </xf>
    <xf numFmtId="0" fontId="68" fillId="11" borderId="83" xfId="0" applyFont="1" applyFill="1" applyBorder="1" applyAlignment="1">
      <alignment horizontal="center" vertical="center" wrapText="1"/>
    </xf>
    <xf numFmtId="0" fontId="68" fillId="11" borderId="85" xfId="0" applyFont="1" applyFill="1" applyBorder="1" applyAlignment="1">
      <alignment horizontal="center" vertical="center" wrapText="1"/>
    </xf>
    <xf numFmtId="0" fontId="68" fillId="13" borderId="87" xfId="0" applyFont="1" applyFill="1" applyBorder="1" applyAlignment="1">
      <alignment horizontal="center" vertical="center" wrapText="1"/>
    </xf>
    <xf numFmtId="0" fontId="25" fillId="13" borderId="78" xfId="0" applyFont="1" applyFill="1" applyBorder="1" applyAlignment="1">
      <alignment horizontal="center" vertical="center" wrapText="1"/>
    </xf>
    <xf numFmtId="0" fontId="68" fillId="13" borderId="89" xfId="0" applyFont="1" applyFill="1" applyBorder="1" applyAlignment="1">
      <alignment horizontal="center" vertical="center" wrapText="1"/>
    </xf>
    <xf numFmtId="0" fontId="68" fillId="14" borderId="90" xfId="0" applyFont="1" applyFill="1" applyBorder="1" applyAlignment="1">
      <alignment horizontal="center" vertical="center" wrapText="1"/>
    </xf>
    <xf numFmtId="0" fontId="69" fillId="3" borderId="313" xfId="0" applyFont="1" applyFill="1" applyBorder="1" applyAlignment="1">
      <alignment horizontal="left" vertical="center" wrapText="1"/>
    </xf>
    <xf numFmtId="20" fontId="107" fillId="7" borderId="334" xfId="0" applyNumberFormat="1" applyFont="1" applyFill="1" applyBorder="1" applyAlignment="1">
      <alignment horizontal="center" vertical="center" wrapText="1"/>
    </xf>
    <xf numFmtId="0" fontId="68" fillId="8" borderId="335" xfId="0" applyFont="1" applyFill="1" applyBorder="1" applyAlignment="1">
      <alignment horizontal="center" vertical="center" wrapText="1"/>
    </xf>
    <xf numFmtId="0" fontId="68" fillId="8" borderId="165" xfId="0" applyFont="1" applyFill="1" applyBorder="1" applyAlignment="1">
      <alignment horizontal="center" vertical="center" wrapText="1"/>
    </xf>
    <xf numFmtId="0" fontId="68" fillId="11" borderId="118" xfId="0" applyFont="1" applyFill="1" applyBorder="1" applyAlignment="1">
      <alignment horizontal="center" vertical="center" wrapText="1"/>
    </xf>
    <xf numFmtId="0" fontId="68" fillId="13" borderId="122" xfId="0" applyFont="1" applyFill="1" applyBorder="1" applyAlignment="1">
      <alignment horizontal="center" vertical="center" wrapText="1"/>
    </xf>
    <xf numFmtId="0" fontId="25" fillId="13" borderId="112" xfId="0" applyFont="1" applyFill="1" applyBorder="1" applyAlignment="1">
      <alignment horizontal="center" vertical="center" wrapText="1"/>
    </xf>
    <xf numFmtId="0" fontId="68" fillId="14" borderId="145" xfId="0" applyFont="1" applyFill="1" applyBorder="1" applyAlignment="1">
      <alignment horizontal="center" vertical="center" wrapText="1"/>
    </xf>
    <xf numFmtId="20" fontId="105" fillId="7" borderId="334" xfId="0" applyNumberFormat="1" applyFont="1" applyFill="1" applyBorder="1" applyAlignment="1">
      <alignment horizontal="center" vertical="center" wrapText="1"/>
    </xf>
    <xf numFmtId="0" fontId="58" fillId="8" borderId="335" xfId="0" applyFont="1" applyFill="1" applyBorder="1" applyAlignment="1">
      <alignment horizontal="center" vertical="center" wrapText="1"/>
    </xf>
    <xf numFmtId="0" fontId="72" fillId="11" borderId="166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top"/>
    </xf>
    <xf numFmtId="0" fontId="65" fillId="14" borderId="145" xfId="0" applyFont="1" applyFill="1" applyBorder="1" applyAlignment="1">
      <alignment horizontal="center" vertical="center" wrapText="1"/>
    </xf>
    <xf numFmtId="0" fontId="108" fillId="2" borderId="46" xfId="0" applyFont="1" applyFill="1" applyBorder="1" applyAlignment="1">
      <alignment horizontal="center" vertical="center" wrapText="1"/>
    </xf>
    <xf numFmtId="0" fontId="58" fillId="14" borderId="125" xfId="0" applyFont="1" applyFill="1" applyBorder="1" applyAlignment="1">
      <alignment horizontal="center" vertical="center" wrapText="1"/>
    </xf>
    <xf numFmtId="0" fontId="58" fillId="14" borderId="145" xfId="0" applyFont="1" applyFill="1" applyBorder="1" applyAlignment="1">
      <alignment horizontal="center" vertical="center" wrapText="1"/>
    </xf>
    <xf numFmtId="20" fontId="105" fillId="7" borderId="337" xfId="0" applyNumberFormat="1" applyFont="1" applyFill="1" applyBorder="1" applyAlignment="1">
      <alignment horizontal="center" vertical="center" wrapText="1"/>
    </xf>
    <xf numFmtId="0" fontId="58" fillId="8" borderId="338" xfId="0" applyFont="1" applyFill="1" applyBorder="1" applyAlignment="1">
      <alignment horizontal="center" vertical="center" wrapText="1"/>
    </xf>
    <xf numFmtId="0" fontId="58" fillId="8" borderId="339" xfId="0" applyFont="1" applyFill="1" applyBorder="1" applyAlignment="1">
      <alignment horizontal="center" vertical="center" wrapText="1"/>
    </xf>
    <xf numFmtId="0" fontId="33" fillId="8" borderId="161" xfId="0" applyFont="1" applyFill="1" applyBorder="1" applyAlignment="1">
      <alignment horizontal="center" vertical="center" wrapText="1"/>
    </xf>
    <xf numFmtId="0" fontId="58" fillId="11" borderId="199" xfId="0" applyFont="1" applyFill="1" applyBorder="1" applyAlignment="1">
      <alignment horizontal="center" vertical="center" wrapText="1"/>
    </xf>
    <xf numFmtId="0" fontId="58" fillId="11" borderId="157" xfId="0" applyFont="1" applyFill="1" applyBorder="1" applyAlignment="1">
      <alignment horizontal="center" vertical="center" wrapText="1"/>
    </xf>
    <xf numFmtId="0" fontId="58" fillId="13" borderId="280" xfId="0" applyFont="1" applyFill="1" applyBorder="1" applyAlignment="1">
      <alignment horizontal="center" vertical="center" wrapText="1"/>
    </xf>
    <xf numFmtId="0" fontId="58" fillId="13" borderId="159" xfId="0" applyFont="1" applyFill="1" applyBorder="1" applyAlignment="1">
      <alignment horizontal="center" vertical="center" wrapText="1"/>
    </xf>
    <xf numFmtId="0" fontId="58" fillId="14" borderId="282" xfId="0" applyFont="1" applyFill="1" applyBorder="1" applyAlignment="1">
      <alignment horizontal="center" vertical="center" wrapText="1"/>
    </xf>
    <xf numFmtId="0" fontId="68" fillId="8" borderId="341" xfId="0" applyFont="1" applyFill="1" applyBorder="1" applyAlignment="1">
      <alignment horizontal="center" vertical="center" wrapText="1"/>
    </xf>
    <xf numFmtId="0" fontId="68" fillId="8" borderId="165" xfId="0" applyFont="1" applyFill="1" applyBorder="1" applyAlignment="1">
      <alignment horizontal="center" vertical="center" wrapText="1"/>
    </xf>
    <xf numFmtId="0" fontId="68" fillId="11" borderId="342" xfId="0" applyFont="1" applyFill="1" applyBorder="1" applyAlignment="1">
      <alignment horizontal="center" vertical="center" wrapText="1"/>
    </xf>
    <xf numFmtId="0" fontId="68" fillId="11" borderId="344" xfId="0" applyFont="1" applyFill="1" applyBorder="1" applyAlignment="1">
      <alignment horizontal="center" vertical="center" wrapText="1"/>
    </xf>
    <xf numFmtId="0" fontId="68" fillId="13" borderId="345" xfId="0" applyFont="1" applyFill="1" applyBorder="1" applyAlignment="1">
      <alignment horizontal="center" vertical="center" wrapText="1"/>
    </xf>
    <xf numFmtId="0" fontId="68" fillId="13" borderId="346" xfId="0" applyFont="1" applyFill="1" applyBorder="1" applyAlignment="1">
      <alignment horizontal="center" vertical="center" wrapText="1"/>
    </xf>
    <xf numFmtId="0" fontId="68" fillId="14" borderId="347" xfId="0" applyFont="1" applyFill="1" applyBorder="1" applyAlignment="1">
      <alignment horizontal="center" vertical="center" wrapText="1"/>
    </xf>
    <xf numFmtId="0" fontId="68" fillId="14" borderId="343" xfId="0" applyFont="1" applyFill="1" applyBorder="1" applyAlignment="1">
      <alignment horizontal="center" vertical="center" wrapText="1"/>
    </xf>
    <xf numFmtId="0" fontId="68" fillId="8" borderId="348" xfId="0" applyFont="1" applyFill="1" applyBorder="1" applyAlignment="1">
      <alignment horizontal="center" vertical="center" wrapText="1"/>
    </xf>
    <xf numFmtId="0" fontId="68" fillId="11" borderId="144" xfId="0" applyFont="1" applyFill="1" applyBorder="1" applyAlignment="1">
      <alignment horizontal="center" vertical="center" wrapText="1"/>
    </xf>
    <xf numFmtId="0" fontId="68" fillId="13" borderId="119" xfId="0" applyFont="1" applyFill="1" applyBorder="1" applyAlignment="1">
      <alignment horizontal="center" vertical="center" wrapText="1"/>
    </xf>
    <xf numFmtId="0" fontId="68" fillId="13" borderId="122" xfId="0" applyFont="1" applyFill="1" applyBorder="1" applyAlignment="1">
      <alignment horizontal="center" vertical="center" wrapText="1"/>
    </xf>
    <xf numFmtId="0" fontId="58" fillId="8" borderId="348" xfId="0" applyFont="1" applyFill="1" applyBorder="1" applyAlignment="1">
      <alignment horizontal="center" vertical="center" wrapText="1"/>
    </xf>
    <xf numFmtId="0" fontId="65" fillId="13" borderId="148" xfId="0" applyFont="1" applyFill="1" applyBorder="1" applyAlignment="1">
      <alignment horizontal="center" vertical="center" wrapText="1"/>
    </xf>
    <xf numFmtId="0" fontId="58" fillId="8" borderId="349" xfId="0" applyFont="1" applyFill="1" applyBorder="1" applyAlignment="1">
      <alignment horizontal="center" vertical="center" wrapText="1"/>
    </xf>
    <xf numFmtId="0" fontId="33" fillId="8" borderId="350" xfId="0" applyFont="1" applyFill="1" applyBorder="1" applyAlignment="1">
      <alignment horizontal="center" vertical="center" wrapText="1"/>
    </xf>
    <xf numFmtId="20" fontId="105" fillId="7" borderId="351" xfId="0" applyNumberFormat="1" applyFont="1" applyFill="1" applyBorder="1" applyAlignment="1">
      <alignment horizontal="center" vertical="center" wrapText="1"/>
    </xf>
    <xf numFmtId="0" fontId="58" fillId="13" borderId="280" xfId="0" applyFont="1" applyFill="1" applyBorder="1" applyAlignment="1">
      <alignment horizontal="center" vertical="center" wrapText="1"/>
    </xf>
    <xf numFmtId="0" fontId="58" fillId="13" borderId="159" xfId="0" applyFont="1" applyFill="1" applyBorder="1" applyAlignment="1">
      <alignment horizontal="center" vertical="center" wrapText="1"/>
    </xf>
    <xf numFmtId="20" fontId="107" fillId="7" borderId="352" xfId="0" applyNumberFormat="1" applyFont="1" applyFill="1" applyBorder="1" applyAlignment="1">
      <alignment horizontal="center" vertical="center" wrapText="1"/>
    </xf>
    <xf numFmtId="0" fontId="68" fillId="8" borderId="353" xfId="0" applyFont="1" applyFill="1" applyBorder="1" applyAlignment="1">
      <alignment horizontal="center" vertical="center" wrapText="1"/>
    </xf>
    <xf numFmtId="0" fontId="68" fillId="8" borderId="354" xfId="0" applyFont="1" applyFill="1" applyBorder="1" applyAlignment="1">
      <alignment horizontal="center" vertical="center" wrapText="1"/>
    </xf>
    <xf numFmtId="0" fontId="25" fillId="8" borderId="355" xfId="0" applyFont="1" applyFill="1" applyBorder="1" applyAlignment="1">
      <alignment horizontal="center" vertical="center" wrapText="1"/>
    </xf>
    <xf numFmtId="0" fontId="68" fillId="14" borderId="347" xfId="0" applyFont="1" applyFill="1" applyBorder="1" applyAlignment="1">
      <alignment horizontal="center" vertical="center" wrapText="1"/>
    </xf>
    <xf numFmtId="0" fontId="68" fillId="8" borderId="335" xfId="0" applyFont="1" applyFill="1" applyBorder="1" applyAlignment="1">
      <alignment horizontal="center" vertical="center" wrapText="1"/>
    </xf>
    <xf numFmtId="0" fontId="65" fillId="11" borderId="115" xfId="0" applyFont="1" applyFill="1" applyBorder="1" applyAlignment="1">
      <alignment horizontal="center" vertical="center" wrapText="1"/>
    </xf>
    <xf numFmtId="0" fontId="65" fillId="11" borderId="166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22" fillId="2" borderId="146" xfId="0" applyFont="1" applyFill="1" applyBorder="1" applyAlignment="1">
      <alignment horizontal="center" vertical="center" wrapText="1"/>
    </xf>
    <xf numFmtId="20" fontId="105" fillId="7" borderId="356" xfId="0" applyNumberFormat="1" applyFont="1" applyFill="1" applyBorder="1" applyAlignment="1">
      <alignment horizontal="center" vertical="center" wrapText="1"/>
    </xf>
    <xf numFmtId="0" fontId="22" fillId="2" borderId="97" xfId="0" applyFont="1" applyFill="1" applyBorder="1" applyAlignment="1">
      <alignment horizontal="center" vertical="center" wrapText="1"/>
    </xf>
    <xf numFmtId="0" fontId="65" fillId="11" borderId="199" xfId="0" applyFont="1" applyFill="1" applyBorder="1" applyAlignment="1">
      <alignment horizontal="center" vertical="center" wrapText="1"/>
    </xf>
    <xf numFmtId="0" fontId="58" fillId="13" borderId="281" xfId="0" applyFont="1" applyFill="1" applyBorder="1" applyAlignment="1">
      <alignment horizontal="center" vertical="center" wrapText="1"/>
    </xf>
    <xf numFmtId="0" fontId="58" fillId="14" borderId="160" xfId="0" applyFont="1" applyFill="1" applyBorder="1" applyAlignment="1">
      <alignment horizontal="center" vertical="center" wrapText="1"/>
    </xf>
    <xf numFmtId="0" fontId="58" fillId="14" borderId="153" xfId="0" applyFont="1" applyFill="1" applyBorder="1" applyAlignment="1">
      <alignment horizontal="center" vertical="center" wrapText="1"/>
    </xf>
    <xf numFmtId="0" fontId="68" fillId="13" borderId="119" xfId="0" applyFont="1" applyFill="1" applyBorder="1" applyAlignment="1">
      <alignment horizontal="center" vertical="center" wrapText="1"/>
    </xf>
    <xf numFmtId="0" fontId="68" fillId="13" borderId="122" xfId="0" applyFont="1" applyFill="1" applyBorder="1" applyAlignment="1">
      <alignment horizontal="center" vertical="center" wrapText="1"/>
    </xf>
    <xf numFmtId="0" fontId="109" fillId="2" borderId="46" xfId="0" applyFont="1" applyFill="1" applyBorder="1" applyAlignment="1">
      <alignment horizontal="center" vertical="center" wrapText="1"/>
    </xf>
    <xf numFmtId="0" fontId="22" fillId="3" borderId="171" xfId="0" applyFont="1" applyFill="1" applyBorder="1" applyAlignment="1">
      <alignment horizontal="center" vertical="center"/>
    </xf>
    <xf numFmtId="20" fontId="105" fillId="7" borderId="357" xfId="0" applyNumberFormat="1" applyFont="1" applyFill="1" applyBorder="1" applyAlignment="1">
      <alignment horizontal="center" vertical="center" wrapText="1"/>
    </xf>
    <xf numFmtId="0" fontId="58" fillId="11" borderId="257" xfId="0" applyFont="1" applyFill="1" applyBorder="1" applyAlignment="1">
      <alignment horizontal="center" vertical="center" wrapText="1"/>
    </xf>
    <xf numFmtId="0" fontId="5" fillId="0" borderId="176" xfId="0" applyFont="1" applyBorder="1" applyAlignment="1">
      <alignment horizontal="center" vertical="center" wrapText="1"/>
    </xf>
    <xf numFmtId="0" fontId="5" fillId="0" borderId="358" xfId="0" applyFont="1" applyBorder="1" applyAlignment="1">
      <alignment horizontal="center" vertical="center" wrapText="1"/>
    </xf>
    <xf numFmtId="0" fontId="22" fillId="0" borderId="358" xfId="0" applyFont="1" applyBorder="1" applyAlignment="1">
      <alignment horizontal="center" vertical="center" wrapText="1"/>
    </xf>
    <xf numFmtId="0" fontId="80" fillId="0" borderId="177" xfId="0" applyFont="1" applyBorder="1" applyAlignment="1">
      <alignment horizontal="center" vertical="center" wrapText="1"/>
    </xf>
    <xf numFmtId="0" fontId="68" fillId="8" borderId="165" xfId="0" applyFont="1" applyFill="1" applyBorder="1" applyAlignment="1">
      <alignment horizontal="center" vertical="center" wrapText="1"/>
    </xf>
    <xf numFmtId="0" fontId="22" fillId="0" borderId="359" xfId="0" applyFont="1" applyBorder="1" applyAlignment="1">
      <alignment horizontal="center" vertical="center"/>
    </xf>
    <xf numFmtId="0" fontId="22" fillId="2" borderId="310" xfId="0" applyFont="1" applyFill="1" applyBorder="1" applyAlignment="1">
      <alignment horizontal="center" vertical="center"/>
    </xf>
    <xf numFmtId="0" fontId="37" fillId="14" borderId="27" xfId="0" applyFont="1" applyFill="1" applyBorder="1" applyAlignment="1">
      <alignment horizontal="center" vertical="center" wrapText="1"/>
    </xf>
    <xf numFmtId="0" fontId="37" fillId="14" borderId="46" xfId="0" applyFont="1" applyFill="1" applyBorder="1" applyAlignment="1">
      <alignment horizontal="center" vertical="center" wrapText="1"/>
    </xf>
    <xf numFmtId="0" fontId="22" fillId="3" borderId="360" xfId="0" applyFont="1" applyFill="1" applyBorder="1" applyAlignment="1">
      <alignment horizontal="center" vertical="center" wrapText="1"/>
    </xf>
    <xf numFmtId="0" fontId="22" fillId="3" borderId="100" xfId="0" applyFont="1" applyFill="1" applyBorder="1" applyAlignment="1">
      <alignment horizontal="center" vertical="center"/>
    </xf>
    <xf numFmtId="0" fontId="110" fillId="3" borderId="63" xfId="0" applyFont="1" applyFill="1" applyBorder="1" applyAlignment="1">
      <alignment horizontal="center"/>
    </xf>
    <xf numFmtId="0" fontId="110" fillId="3" borderId="75" xfId="0" applyFont="1" applyFill="1" applyBorder="1" applyAlignment="1">
      <alignment horizontal="center"/>
    </xf>
    <xf numFmtId="0" fontId="110" fillId="3" borderId="0" xfId="0" applyFont="1" applyFill="1" applyAlignment="1">
      <alignment horizontal="center"/>
    </xf>
    <xf numFmtId="0" fontId="110" fillId="3" borderId="135" xfId="0" applyFont="1" applyFill="1" applyBorder="1" applyAlignment="1">
      <alignment horizontal="center"/>
    </xf>
    <xf numFmtId="0" fontId="58" fillId="8" borderId="335" xfId="0" applyFont="1" applyFill="1" applyBorder="1" applyAlignment="1">
      <alignment horizontal="center" vertical="center" wrapText="1"/>
    </xf>
    <xf numFmtId="0" fontId="22" fillId="3" borderId="360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46" xfId="0" applyFont="1" applyBorder="1" applyAlignment="1">
      <alignment horizontal="center" vertical="center" wrapText="1"/>
    </xf>
    <xf numFmtId="0" fontId="33" fillId="8" borderId="363" xfId="0" applyFont="1" applyFill="1" applyBorder="1" applyAlignment="1">
      <alignment horizontal="center" vertical="center" wrapText="1"/>
    </xf>
    <xf numFmtId="0" fontId="33" fillId="8" borderId="290" xfId="0" applyFont="1" applyFill="1" applyBorder="1" applyAlignment="1">
      <alignment horizontal="center" vertical="center" wrapText="1"/>
    </xf>
    <xf numFmtId="0" fontId="33" fillId="8" borderId="291" xfId="0" applyFont="1" applyFill="1" applyBorder="1" applyAlignment="1">
      <alignment horizontal="center" vertical="center" wrapText="1"/>
    </xf>
    <xf numFmtId="0" fontId="33" fillId="11" borderId="292" xfId="0" applyFont="1" applyFill="1" applyBorder="1" applyAlignment="1">
      <alignment horizontal="center" vertical="center" wrapText="1"/>
    </xf>
    <xf numFmtId="0" fontId="33" fillId="11" borderId="293" xfId="0" applyFont="1" applyFill="1" applyBorder="1" applyAlignment="1">
      <alignment horizontal="center" vertical="center" wrapText="1"/>
    </xf>
    <xf numFmtId="0" fontId="0" fillId="13" borderId="294" xfId="0" applyFont="1" applyFill="1" applyBorder="1" applyAlignment="1">
      <alignment horizontal="left" vertical="center" wrapText="1"/>
    </xf>
    <xf numFmtId="0" fontId="0" fillId="13" borderId="295" xfId="0" applyFont="1" applyFill="1" applyBorder="1" applyAlignment="1">
      <alignment horizontal="left" vertical="center" wrapText="1"/>
    </xf>
    <xf numFmtId="0" fontId="0" fillId="13" borderId="296" xfId="0" applyFont="1" applyFill="1" applyBorder="1" applyAlignment="1">
      <alignment horizontal="left" vertical="center" wrapText="1"/>
    </xf>
    <xf numFmtId="0" fontId="33" fillId="14" borderId="297" xfId="0" applyFont="1" applyFill="1" applyBorder="1" applyAlignment="1">
      <alignment horizontal="left" vertical="center" wrapText="1"/>
    </xf>
    <xf numFmtId="0" fontId="33" fillId="8" borderId="364" xfId="0" applyFont="1" applyFill="1" applyBorder="1" applyAlignment="1">
      <alignment horizontal="center" vertical="center" wrapText="1"/>
    </xf>
    <xf numFmtId="0" fontId="33" fillId="8" borderId="301" xfId="0" applyFont="1" applyFill="1" applyBorder="1" applyAlignment="1">
      <alignment horizontal="center" vertical="center" wrapText="1"/>
    </xf>
    <xf numFmtId="0" fontId="33" fillId="8" borderId="302" xfId="0" applyFont="1" applyFill="1" applyBorder="1" applyAlignment="1">
      <alignment horizontal="center" vertical="center" wrapText="1"/>
    </xf>
    <xf numFmtId="0" fontId="33" fillId="11" borderId="303" xfId="0" applyFont="1" applyFill="1" applyBorder="1" applyAlignment="1">
      <alignment horizontal="center" vertical="center" wrapText="1"/>
    </xf>
    <xf numFmtId="0" fontId="33" fillId="11" borderId="304" xfId="0" applyFont="1" applyFill="1" applyBorder="1" applyAlignment="1">
      <alignment horizontal="center" vertical="center" wrapText="1"/>
    </xf>
    <xf numFmtId="0" fontId="0" fillId="13" borderId="305" xfId="0" applyFont="1" applyFill="1" applyBorder="1" applyAlignment="1">
      <alignment horizontal="left" vertical="center" wrapText="1"/>
    </xf>
    <xf numFmtId="0" fontId="0" fillId="13" borderId="306" xfId="0" applyFont="1" applyFill="1" applyBorder="1" applyAlignment="1">
      <alignment horizontal="left" vertical="center" wrapText="1"/>
    </xf>
    <xf numFmtId="0" fontId="0" fillId="13" borderId="307" xfId="0" applyFont="1" applyFill="1" applyBorder="1" applyAlignment="1">
      <alignment horizontal="left" vertical="center" wrapText="1"/>
    </xf>
    <xf numFmtId="0" fontId="33" fillId="14" borderId="308" xfId="0" applyFont="1" applyFill="1" applyBorder="1" applyAlignment="1">
      <alignment horizontal="left" vertical="center" wrapText="1"/>
    </xf>
    <xf numFmtId="0" fontId="13" fillId="3" borderId="367" xfId="0" applyFont="1" applyFill="1" applyBorder="1" applyAlignment="1">
      <alignment horizontal="right" vertical="center" wrapText="1"/>
    </xf>
    <xf numFmtId="0" fontId="111" fillId="3" borderId="367" xfId="0" applyFont="1" applyFill="1" applyBorder="1" applyAlignment="1">
      <alignment horizontal="right" vertical="center" wrapText="1"/>
    </xf>
    <xf numFmtId="0" fontId="54" fillId="3" borderId="313" xfId="0" applyFont="1" applyFill="1" applyBorder="1" applyAlignment="1">
      <alignment vertical="center"/>
    </xf>
    <xf numFmtId="0" fontId="32" fillId="3" borderId="370" xfId="0" applyFont="1" applyFill="1" applyBorder="1" applyAlignment="1">
      <alignment horizontal="center" vertical="center" wrapText="1"/>
    </xf>
    <xf numFmtId="0" fontId="55" fillId="3" borderId="371" xfId="0" applyFont="1" applyFill="1" applyBorder="1" applyAlignment="1">
      <alignment horizontal="center" vertical="center" wrapText="1"/>
    </xf>
    <xf numFmtId="0" fontId="58" fillId="3" borderId="310" xfId="0" applyFont="1" applyFill="1" applyBorder="1" applyAlignment="1">
      <alignment horizontal="center" vertical="center" wrapText="1"/>
    </xf>
    <xf numFmtId="0" fontId="33" fillId="3" borderId="310" xfId="0" applyFont="1" applyFill="1" applyBorder="1" applyAlignment="1">
      <alignment horizontal="center" vertical="center" wrapText="1"/>
    </xf>
    <xf numFmtId="0" fontId="58" fillId="3" borderId="370" xfId="0" applyFont="1" applyFill="1" applyBorder="1" applyAlignment="1">
      <alignment horizontal="center" vertical="center" wrapText="1"/>
    </xf>
    <xf numFmtId="0" fontId="30" fillId="3" borderId="372" xfId="0" applyFont="1" applyFill="1" applyBorder="1" applyAlignment="1">
      <alignment horizontal="left" vertical="center" wrapText="1"/>
    </xf>
    <xf numFmtId="0" fontId="30" fillId="3" borderId="373" xfId="0" applyFont="1" applyFill="1" applyBorder="1" applyAlignment="1">
      <alignment horizontal="left" vertical="center" wrapText="1"/>
    </xf>
    <xf numFmtId="0" fontId="58" fillId="3" borderId="377" xfId="0" applyFont="1" applyFill="1" applyBorder="1" applyAlignment="1">
      <alignment horizontal="center" vertical="center" wrapText="1"/>
    </xf>
    <xf numFmtId="0" fontId="33" fillId="3" borderId="377" xfId="0" applyFont="1" applyFill="1" applyBorder="1" applyAlignment="1">
      <alignment horizontal="center" vertical="center" wrapText="1"/>
    </xf>
    <xf numFmtId="0" fontId="58" fillId="3" borderId="372" xfId="0" applyFont="1" applyFill="1" applyBorder="1" applyAlignment="1">
      <alignment horizontal="center" vertical="center" wrapText="1"/>
    </xf>
    <xf numFmtId="0" fontId="113" fillId="3" borderId="378" xfId="0" applyFont="1" applyFill="1" applyBorder="1" applyAlignment="1">
      <alignment horizontal="center" vertical="center" wrapText="1"/>
    </xf>
    <xf numFmtId="0" fontId="114" fillId="3" borderId="378" xfId="0" applyFont="1" applyFill="1" applyBorder="1" applyAlignment="1">
      <alignment horizontal="center" vertical="center" wrapText="1"/>
    </xf>
    <xf numFmtId="0" fontId="115" fillId="3" borderId="379" xfId="0" applyFont="1" applyFill="1" applyBorder="1" applyAlignment="1">
      <alignment horizontal="right" vertical="center" wrapText="1"/>
    </xf>
    <xf numFmtId="0" fontId="116" fillId="3" borderId="379" xfId="0" applyFont="1" applyFill="1" applyBorder="1" applyAlignment="1">
      <alignment horizontal="center" vertical="center" wrapText="1"/>
    </xf>
    <xf numFmtId="0" fontId="116" fillId="3" borderId="378" xfId="0" applyFont="1" applyFill="1" applyBorder="1" applyAlignment="1">
      <alignment horizontal="center" vertical="center" wrapText="1"/>
    </xf>
    <xf numFmtId="0" fontId="117" fillId="3" borderId="313" xfId="0" applyFont="1" applyFill="1" applyBorder="1" applyAlignment="1">
      <alignment horizontal="left" vertical="center" wrapText="1"/>
    </xf>
    <xf numFmtId="0" fontId="117" fillId="3" borderId="299" xfId="0" applyFont="1" applyFill="1" applyBorder="1" applyAlignment="1">
      <alignment horizontal="left" vertical="center" wrapText="1"/>
    </xf>
    <xf numFmtId="0" fontId="116" fillId="3" borderId="299" xfId="0" applyFont="1" applyFill="1" applyBorder="1" applyAlignment="1">
      <alignment horizontal="center" vertical="center" wrapText="1"/>
    </xf>
    <xf numFmtId="0" fontId="113" fillId="3" borderId="299" xfId="0" applyFont="1" applyFill="1" applyBorder="1" applyAlignment="1">
      <alignment horizontal="center" vertical="center" wrapText="1"/>
    </xf>
    <xf numFmtId="0" fontId="114" fillId="3" borderId="299" xfId="0" applyFont="1" applyFill="1" applyBorder="1" applyAlignment="1">
      <alignment horizontal="center" vertical="center" wrapText="1"/>
    </xf>
    <xf numFmtId="0" fontId="115" fillId="3" borderId="299" xfId="0" applyFont="1" applyFill="1" applyBorder="1" applyAlignment="1">
      <alignment horizontal="right" vertical="center" wrapText="1"/>
    </xf>
    <xf numFmtId="0" fontId="61" fillId="2" borderId="46" xfId="0" applyFont="1" applyFill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146" xfId="0" applyFont="1" applyBorder="1" applyAlignment="1">
      <alignment horizontal="center" vertical="center" wrapText="1"/>
    </xf>
    <xf numFmtId="0" fontId="62" fillId="0" borderId="97" xfId="0" applyFont="1" applyBorder="1" applyAlignment="1">
      <alignment horizontal="center" vertical="center" wrapText="1"/>
    </xf>
    <xf numFmtId="0" fontId="110" fillId="3" borderId="34" xfId="0" applyFont="1" applyFill="1" applyBorder="1" applyAlignment="1">
      <alignment horizontal="center"/>
    </xf>
    <xf numFmtId="0" fontId="110" fillId="3" borderId="175" xfId="0" applyFont="1" applyFill="1" applyBorder="1" applyAlignment="1">
      <alignment horizontal="center"/>
    </xf>
    <xf numFmtId="0" fontId="5" fillId="0" borderId="178" xfId="0" applyFont="1" applyBorder="1" applyAlignment="1">
      <alignment horizontal="center" vertical="center" wrapText="1"/>
    </xf>
    <xf numFmtId="0" fontId="22" fillId="0" borderId="380" xfId="0" applyFont="1" applyBorder="1" applyAlignment="1">
      <alignment horizontal="center" vertical="center"/>
    </xf>
    <xf numFmtId="0" fontId="22" fillId="0" borderId="381" xfId="0" applyFont="1" applyBorder="1" applyAlignment="1">
      <alignment horizontal="center" vertical="center"/>
    </xf>
    <xf numFmtId="0" fontId="22" fillId="2" borderId="382" xfId="0" applyFont="1" applyFill="1" applyBorder="1" applyAlignment="1">
      <alignment horizontal="center" vertical="center"/>
    </xf>
    <xf numFmtId="0" fontId="22" fillId="0" borderId="383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74" fillId="0" borderId="384" xfId="0" applyFont="1" applyBorder="1" applyAlignment="1">
      <alignment horizontal="center" vertical="center" wrapText="1"/>
    </xf>
    <xf numFmtId="0" fontId="74" fillId="0" borderId="385" xfId="0" applyFont="1" applyBorder="1" applyAlignment="1">
      <alignment horizontal="center" vertical="center" wrapText="1"/>
    </xf>
    <xf numFmtId="0" fontId="22" fillId="0" borderId="386" xfId="0" applyFont="1" applyBorder="1" applyAlignment="1">
      <alignment horizontal="center" vertical="center" wrapText="1"/>
    </xf>
    <xf numFmtId="0" fontId="22" fillId="0" borderId="387" xfId="0" applyFont="1" applyBorder="1" applyAlignment="1">
      <alignment horizontal="center" vertical="center"/>
    </xf>
    <xf numFmtId="0" fontId="22" fillId="0" borderId="177" xfId="0" applyFont="1" applyBorder="1" applyAlignment="1">
      <alignment horizontal="center" vertical="center"/>
    </xf>
    <xf numFmtId="0" fontId="22" fillId="0" borderId="176" xfId="0" applyFont="1" applyBorder="1" applyAlignment="1">
      <alignment horizontal="center" vertical="center"/>
    </xf>
    <xf numFmtId="0" fontId="22" fillId="0" borderId="358" xfId="0" applyFont="1" applyBorder="1" applyAlignment="1">
      <alignment horizontal="center" vertical="center"/>
    </xf>
    <xf numFmtId="0" fontId="22" fillId="0" borderId="178" xfId="0" applyFont="1" applyBorder="1" applyAlignment="1">
      <alignment horizontal="center" vertical="center"/>
    </xf>
    <xf numFmtId="0" fontId="74" fillId="0" borderId="384" xfId="0" applyFont="1" applyBorder="1" applyAlignment="1">
      <alignment horizontal="center" vertical="center" wrapText="1"/>
    </xf>
    <xf numFmtId="0" fontId="22" fillId="2" borderId="176" xfId="0" applyFont="1" applyFill="1" applyBorder="1" applyAlignment="1">
      <alignment horizontal="center" vertical="center"/>
    </xf>
    <xf numFmtId="0" fontId="22" fillId="0" borderId="388" xfId="0" applyFont="1" applyBorder="1" applyAlignment="1">
      <alignment horizontal="center" vertical="center"/>
    </xf>
    <xf numFmtId="0" fontId="22" fillId="0" borderId="24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74" fillId="0" borderId="389" xfId="0" applyFont="1" applyBorder="1" applyAlignment="1">
      <alignment horizontal="center" vertical="center" wrapText="1"/>
    </xf>
    <xf numFmtId="0" fontId="5" fillId="0" borderId="390" xfId="0" applyFont="1" applyBorder="1" applyAlignment="1">
      <alignment horizontal="center" vertical="center"/>
    </xf>
    <xf numFmtId="0" fontId="74" fillId="0" borderId="390" xfId="0" applyFont="1" applyBorder="1" applyAlignment="1">
      <alignment horizontal="center" vertical="center" wrapText="1"/>
    </xf>
    <xf numFmtId="0" fontId="22" fillId="0" borderId="391" xfId="0" applyFont="1" applyBorder="1" applyAlignment="1">
      <alignment horizontal="center" vertical="center" wrapText="1"/>
    </xf>
    <xf numFmtId="0" fontId="22" fillId="2" borderId="391" xfId="0" applyFont="1" applyFill="1" applyBorder="1" applyAlignment="1">
      <alignment horizontal="center" vertical="center" wrapText="1"/>
    </xf>
    <xf numFmtId="0" fontId="22" fillId="0" borderId="391" xfId="0" applyFont="1" applyBorder="1" applyAlignment="1">
      <alignment horizontal="center" vertical="center" wrapText="1"/>
    </xf>
    <xf numFmtId="0" fontId="24" fillId="0" borderId="391" xfId="0" applyFont="1" applyBorder="1" applyAlignment="1">
      <alignment horizontal="center" vertical="center" wrapText="1"/>
    </xf>
    <xf numFmtId="0" fontId="24" fillId="0" borderId="392" xfId="0" applyFont="1" applyBorder="1" applyAlignment="1">
      <alignment horizontal="center" vertical="center" wrapText="1"/>
    </xf>
    <xf numFmtId="0" fontId="22" fillId="23" borderId="271" xfId="0" applyFont="1" applyFill="1" applyBorder="1" applyAlignment="1">
      <alignment horizontal="center" vertical="center"/>
    </xf>
    <xf numFmtId="0" fontId="5" fillId="23" borderId="393" xfId="0" applyFont="1" applyFill="1" applyBorder="1" applyAlignment="1">
      <alignment horizontal="center" vertical="center" wrapText="1"/>
    </xf>
    <xf numFmtId="0" fontId="22" fillId="23" borderId="393" xfId="0" applyFont="1" applyFill="1" applyBorder="1" applyAlignment="1">
      <alignment horizontal="center" vertical="center" wrapText="1"/>
    </xf>
    <xf numFmtId="0" fontId="22" fillId="23" borderId="394" xfId="0" applyFont="1" applyFill="1" applyBorder="1" applyAlignment="1">
      <alignment horizontal="center" vertical="center" wrapText="1"/>
    </xf>
    <xf numFmtId="0" fontId="24" fillId="23" borderId="393" xfId="0" applyFont="1" applyFill="1" applyBorder="1" applyAlignment="1">
      <alignment horizontal="center" vertical="center" wrapText="1"/>
    </xf>
    <xf numFmtId="0" fontId="24" fillId="23" borderId="395" xfId="0" applyFont="1" applyFill="1" applyBorder="1" applyAlignment="1">
      <alignment horizontal="center" vertical="center" wrapText="1"/>
    </xf>
    <xf numFmtId="0" fontId="24" fillId="23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32" fillId="12" borderId="0" xfId="0" applyFont="1" applyFill="1" applyAlignment="1">
      <alignment horizontal="center" vertical="center"/>
    </xf>
    <xf numFmtId="0" fontId="32" fillId="12" borderId="0" xfId="0" applyFont="1" applyFill="1" applyAlignment="1">
      <alignment horizontal="center" vertical="center"/>
    </xf>
    <xf numFmtId="0" fontId="118" fillId="5" borderId="0" xfId="0" applyFont="1" applyFill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right" vertical="center"/>
    </xf>
    <xf numFmtId="0" fontId="22" fillId="0" borderId="101" xfId="0" applyFont="1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textRotation="255" wrapText="1"/>
    </xf>
    <xf numFmtId="0" fontId="22" fillId="0" borderId="397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397" xfId="0" applyFont="1" applyBorder="1" applyAlignment="1">
      <alignment horizontal="center" vertical="center" wrapText="1"/>
    </xf>
    <xf numFmtId="0" fontId="22" fillId="0" borderId="360" xfId="0" applyFont="1" applyBorder="1" applyAlignment="1">
      <alignment horizontal="center" vertical="center" wrapText="1"/>
    </xf>
    <xf numFmtId="0" fontId="22" fillId="2" borderId="360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62" fillId="2" borderId="0" xfId="0" applyFont="1" applyFill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9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18" fillId="0" borderId="176" xfId="0" applyFont="1" applyBorder="1" applyAlignment="1">
      <alignment horizontal="center" vertical="center" wrapText="1"/>
    </xf>
    <xf numFmtId="0" fontId="18" fillId="2" borderId="0" xfId="0" applyFont="1" applyFill="1"/>
    <xf numFmtId="0" fontId="30" fillId="2" borderId="0" xfId="0" applyFont="1" applyFill="1" applyAlignment="1">
      <alignment horizontal="center" vertical="center"/>
    </xf>
    <xf numFmtId="0" fontId="22" fillId="0" borderId="63" xfId="0" applyFont="1" applyBorder="1" applyAlignment="1">
      <alignment horizontal="center" vertical="center" wrapText="1"/>
    </xf>
    <xf numFmtId="0" fontId="22" fillId="0" borderId="399" xfId="0" applyFont="1" applyBorder="1" applyAlignment="1">
      <alignment horizontal="center" vertical="center" wrapText="1"/>
    </xf>
    <xf numFmtId="0" fontId="22" fillId="0" borderId="400" xfId="0" applyFont="1" applyBorder="1" applyAlignment="1">
      <alignment horizontal="center" vertical="center" wrapText="1"/>
    </xf>
    <xf numFmtId="0" fontId="22" fillId="0" borderId="401" xfId="0" applyFont="1" applyBorder="1" applyAlignment="1">
      <alignment horizontal="center" vertical="center" wrapText="1"/>
    </xf>
    <xf numFmtId="0" fontId="18" fillId="0" borderId="0" xfId="0" applyFont="1"/>
    <xf numFmtId="0" fontId="22" fillId="0" borderId="20" xfId="0" applyFont="1" applyBorder="1" applyAlignment="1">
      <alignment horizontal="center" vertical="center" wrapText="1"/>
    </xf>
    <xf numFmtId="0" fontId="1" fillId="0" borderId="176" xfId="0" applyFont="1" applyBorder="1" applyAlignment="1">
      <alignment horizontal="center" vertical="center" wrapText="1"/>
    </xf>
    <xf numFmtId="0" fontId="32" fillId="2" borderId="37" xfId="0" applyFont="1" applyFill="1" applyBorder="1" applyAlignment="1">
      <alignment horizontal="center" vertical="center"/>
    </xf>
    <xf numFmtId="0" fontId="55" fillId="14" borderId="167" xfId="0" applyFont="1" applyFill="1" applyBorder="1" applyAlignment="1">
      <alignment horizontal="center" vertical="center" wrapText="1"/>
    </xf>
    <xf numFmtId="0" fontId="58" fillId="14" borderId="167" xfId="0" applyFont="1" applyFill="1" applyBorder="1" applyAlignment="1">
      <alignment horizontal="center" vertical="center" wrapText="1"/>
    </xf>
    <xf numFmtId="0" fontId="65" fillId="14" borderId="167" xfId="0" applyFont="1" applyFill="1" applyBorder="1" applyAlignment="1">
      <alignment horizontal="center" vertical="center" wrapText="1"/>
    </xf>
    <xf numFmtId="0" fontId="58" fillId="18" borderId="167" xfId="0" applyFont="1" applyFill="1" applyBorder="1" applyAlignment="1">
      <alignment horizontal="center" vertical="center" wrapText="1"/>
    </xf>
    <xf numFmtId="0" fontId="55" fillId="18" borderId="167" xfId="0" applyFont="1" applyFill="1" applyBorder="1" applyAlignment="1">
      <alignment horizontal="center" vertical="center" wrapText="1"/>
    </xf>
    <xf numFmtId="0" fontId="68" fillId="18" borderId="167" xfId="0" applyFont="1" applyFill="1" applyBorder="1" applyAlignment="1">
      <alignment horizontal="center" vertical="center" wrapText="1"/>
    </xf>
    <xf numFmtId="0" fontId="68" fillId="14" borderId="167" xfId="0" applyFont="1" applyFill="1" applyBorder="1" applyAlignment="1">
      <alignment horizontal="center" vertical="center" wrapText="1"/>
    </xf>
    <xf numFmtId="0" fontId="35" fillId="14" borderId="403" xfId="0" applyFont="1" applyFill="1" applyBorder="1" applyAlignment="1">
      <alignment horizontal="left" vertical="center" wrapText="1"/>
    </xf>
    <xf numFmtId="0" fontId="35" fillId="14" borderId="404" xfId="0" applyFont="1" applyFill="1" applyBorder="1" applyAlignment="1">
      <alignment horizontal="left" vertical="center" wrapText="1"/>
    </xf>
    <xf numFmtId="0" fontId="34" fillId="2" borderId="373" xfId="0" applyFont="1" applyFill="1" applyBorder="1" applyAlignment="1">
      <alignment horizontal="center" vertical="center" wrapText="1"/>
    </xf>
    <xf numFmtId="0" fontId="58" fillId="14" borderId="255" xfId="0" applyFont="1" applyFill="1" applyBorder="1" applyAlignment="1">
      <alignment horizontal="center" vertical="center" wrapText="1"/>
    </xf>
    <xf numFmtId="0" fontId="33" fillId="14" borderId="403" xfId="0" applyFont="1" applyFill="1" applyBorder="1" applyAlignment="1">
      <alignment horizontal="left" vertical="center" wrapText="1"/>
    </xf>
    <xf numFmtId="0" fontId="33" fillId="14" borderId="404" xfId="0" applyFont="1" applyFill="1" applyBorder="1" applyAlignment="1">
      <alignment horizontal="left" vertical="center" wrapText="1"/>
    </xf>
    <xf numFmtId="0" fontId="55" fillId="14" borderId="407" xfId="0" applyFont="1" applyFill="1" applyBorder="1" applyAlignment="1">
      <alignment horizontal="center" vertical="center" wrapText="1"/>
    </xf>
    <xf numFmtId="0" fontId="65" fillId="14" borderId="408" xfId="0" applyFont="1" applyFill="1" applyBorder="1" applyAlignment="1">
      <alignment horizontal="center" vertical="center" wrapText="1"/>
    </xf>
    <xf numFmtId="0" fontId="58" fillId="14" borderId="407" xfId="0" applyFont="1" applyFill="1" applyBorder="1" applyAlignment="1">
      <alignment horizontal="center" vertical="center" wrapText="1"/>
    </xf>
    <xf numFmtId="0" fontId="58" fillId="14" borderId="402" xfId="0" applyFont="1" applyFill="1" applyBorder="1" applyAlignment="1">
      <alignment horizontal="center" vertical="center" wrapText="1"/>
    </xf>
    <xf numFmtId="0" fontId="65" fillId="14" borderId="40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/>
    </xf>
    <xf numFmtId="0" fontId="38" fillId="0" borderId="314" xfId="0" applyFont="1" applyFill="1" applyBorder="1" applyAlignment="1">
      <alignment horizontal="center" vertical="center"/>
    </xf>
    <xf numFmtId="0" fontId="38" fillId="0" borderId="315" xfId="0" applyFont="1" applyFill="1" applyBorder="1" applyAlignment="1">
      <alignment horizontal="center" vertical="center"/>
    </xf>
    <xf numFmtId="0" fontId="38" fillId="0" borderId="405" xfId="0" applyFont="1" applyFill="1" applyBorder="1" applyAlignment="1">
      <alignment horizontal="center" vertical="center"/>
    </xf>
    <xf numFmtId="0" fontId="19" fillId="0" borderId="316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34" fillId="0" borderId="40" xfId="0" applyFont="1" applyFill="1" applyBorder="1" applyAlignment="1">
      <alignment horizontal="center" vertical="center"/>
    </xf>
    <xf numFmtId="0" fontId="38" fillId="0" borderId="318" xfId="0" applyFont="1" applyFill="1" applyBorder="1" applyAlignment="1">
      <alignment horizontal="center" vertical="center"/>
    </xf>
    <xf numFmtId="0" fontId="38" fillId="0" borderId="319" xfId="0" applyFont="1" applyFill="1" applyBorder="1" applyAlignment="1">
      <alignment horizontal="center" vertical="center"/>
    </xf>
    <xf numFmtId="0" fontId="38" fillId="0" borderId="406" xfId="0" applyFont="1" applyFill="1" applyBorder="1" applyAlignment="1">
      <alignment horizontal="center" vertical="center"/>
    </xf>
    <xf numFmtId="0" fontId="55" fillId="24" borderId="115" xfId="0" applyFont="1" applyFill="1" applyBorder="1" applyAlignment="1">
      <alignment horizontal="center" vertical="center" wrapText="1"/>
    </xf>
    <xf numFmtId="0" fontId="58" fillId="24" borderId="11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5" fillId="3" borderId="365" xfId="0" applyFont="1" applyFill="1" applyBorder="1" applyAlignment="1">
      <alignment horizontal="right" vertical="center" wrapText="1"/>
    </xf>
    <xf numFmtId="0" fontId="4" fillId="0" borderId="366" xfId="0" applyFont="1" applyBorder="1"/>
    <xf numFmtId="0" fontId="51" fillId="2" borderId="69" xfId="0" applyFont="1" applyFill="1" applyBorder="1" applyAlignment="1">
      <alignment horizontal="center" vertical="center" textRotation="90" wrapText="1"/>
    </xf>
    <xf numFmtId="0" fontId="4" fillId="0" borderId="69" xfId="0" applyFont="1" applyBorder="1"/>
    <xf numFmtId="0" fontId="4" fillId="0" borderId="150" xfId="0" applyFont="1" applyBorder="1"/>
    <xf numFmtId="0" fontId="16" fillId="6" borderId="12" xfId="0" applyFont="1" applyFill="1" applyBorder="1" applyAlignment="1">
      <alignment horizontal="right" vertical="center" wrapText="1"/>
    </xf>
    <xf numFmtId="0" fontId="4" fillId="0" borderId="12" xfId="0" applyFont="1" applyBorder="1"/>
    <xf numFmtId="0" fontId="7" fillId="3" borderId="5" xfId="0" applyFont="1" applyFill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112" fillId="3" borderId="374" xfId="0" applyFont="1" applyFill="1" applyBorder="1" applyAlignment="1">
      <alignment horizontal="left" vertical="center" wrapText="1"/>
    </xf>
    <xf numFmtId="0" fontId="4" fillId="0" borderId="375" xfId="0" applyFont="1" applyBorder="1"/>
    <xf numFmtId="0" fontId="4" fillId="0" borderId="376" xfId="0" applyFont="1" applyBorder="1"/>
    <xf numFmtId="0" fontId="51" fillId="2" borderId="163" xfId="0" applyFont="1" applyFill="1" applyBorder="1" applyAlignment="1">
      <alignment horizontal="center" vertical="center" textRotation="90" wrapText="1"/>
    </xf>
    <xf numFmtId="0" fontId="4" fillId="0" borderId="128" xfId="0" applyFont="1" applyBorder="1"/>
    <xf numFmtId="0" fontId="4" fillId="0" borderId="197" xfId="0" applyFont="1" applyBorder="1"/>
    <xf numFmtId="0" fontId="51" fillId="2" borderId="92" xfId="0" applyFont="1" applyFill="1" applyBorder="1" applyAlignment="1">
      <alignment horizontal="center" vertical="center" textRotation="90" wrapText="1"/>
    </xf>
    <xf numFmtId="0" fontId="4" fillId="0" borderId="162" xfId="0" applyFont="1" applyBorder="1"/>
    <xf numFmtId="0" fontId="55" fillId="2" borderId="6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286" xfId="0" applyFont="1" applyBorder="1"/>
    <xf numFmtId="0" fontId="4" fillId="0" borderId="204" xfId="0" applyFont="1" applyBorder="1"/>
    <xf numFmtId="0" fontId="106" fillId="7" borderId="330" xfId="0" applyFont="1" applyFill="1" applyBorder="1" applyAlignment="1">
      <alignment horizontal="center" vertical="center" textRotation="90" wrapText="1"/>
    </xf>
    <xf numFmtId="0" fontId="4" fillId="0" borderId="333" xfId="0" applyFont="1" applyBorder="1"/>
    <xf numFmtId="0" fontId="4" fillId="0" borderId="336" xfId="0" applyFont="1" applyBorder="1"/>
    <xf numFmtId="0" fontId="106" fillId="7" borderId="340" xfId="0" applyFont="1" applyFill="1" applyBorder="1" applyAlignment="1">
      <alignment horizontal="center" vertical="center" textRotation="90" wrapText="1"/>
    </xf>
    <xf numFmtId="0" fontId="46" fillId="7" borderId="361" xfId="0" applyFont="1" applyFill="1" applyBorder="1" applyAlignment="1">
      <alignment horizontal="left" vertical="center" wrapText="1"/>
    </xf>
    <xf numFmtId="0" fontId="4" fillId="0" borderId="362" xfId="0" applyFont="1" applyBorder="1"/>
    <xf numFmtId="0" fontId="4" fillId="0" borderId="260" xfId="0" applyFont="1" applyBorder="1"/>
    <xf numFmtId="0" fontId="4" fillId="0" borderId="267" xfId="0" applyFont="1" applyBorder="1"/>
    <xf numFmtId="0" fontId="74" fillId="0" borderId="96" xfId="0" applyFont="1" applyBorder="1" applyAlignment="1">
      <alignment horizontal="center" vertical="center" wrapText="1"/>
    </xf>
    <xf numFmtId="0" fontId="4" fillId="0" borderId="101" xfId="0" applyFont="1" applyBorder="1"/>
    <xf numFmtId="0" fontId="4" fillId="0" borderId="172" xfId="0" applyFont="1" applyBorder="1"/>
    <xf numFmtId="0" fontId="35" fillId="13" borderId="24" xfId="0" applyFont="1" applyFill="1" applyBorder="1" applyAlignment="1">
      <alignment horizontal="center" vertical="center" wrapText="1"/>
    </xf>
    <xf numFmtId="0" fontId="4" fillId="0" borderId="42" xfId="0" applyFont="1" applyBorder="1"/>
    <xf numFmtId="0" fontId="5" fillId="13" borderId="26" xfId="0" applyFont="1" applyFill="1" applyBorder="1" applyAlignment="1">
      <alignment horizontal="center" vertical="center" wrapText="1"/>
    </xf>
    <xf numFmtId="0" fontId="4" fillId="0" borderId="43" xfId="0" applyFont="1" applyBorder="1"/>
    <xf numFmtId="0" fontId="37" fillId="13" borderId="26" xfId="0" applyFont="1" applyFill="1" applyBorder="1" applyAlignment="1">
      <alignment horizontal="center" vertical="center" wrapText="1"/>
    </xf>
    <xf numFmtId="0" fontId="35" fillId="14" borderId="24" xfId="0" applyFont="1" applyFill="1" applyBorder="1" applyAlignment="1">
      <alignment horizontal="center" vertical="center" wrapText="1"/>
    </xf>
    <xf numFmtId="0" fontId="5" fillId="14" borderId="26" xfId="0" applyFont="1" applyFill="1" applyBorder="1" applyAlignment="1">
      <alignment horizontal="center" vertical="center" wrapText="1"/>
    </xf>
    <xf numFmtId="0" fontId="37" fillId="14" borderId="26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4" fillId="0" borderId="49" xfId="0" applyFont="1" applyBorder="1"/>
    <xf numFmtId="0" fontId="5" fillId="9" borderId="22" xfId="0" applyFont="1" applyFill="1" applyBorder="1" applyAlignment="1">
      <alignment horizontal="center" vertical="center" wrapText="1"/>
    </xf>
    <xf numFmtId="0" fontId="4" fillId="0" borderId="51" xfId="0" applyFont="1" applyBorder="1"/>
    <xf numFmtId="0" fontId="30" fillId="0" borderId="0" xfId="0" applyFont="1" applyAlignment="1">
      <alignment horizontal="center" vertical="center"/>
    </xf>
    <xf numFmtId="0" fontId="30" fillId="2" borderId="0" xfId="0" applyFont="1" applyFill="1" applyAlignment="1">
      <alignment horizontal="center" vertical="center" wrapText="1"/>
    </xf>
    <xf numFmtId="0" fontId="41" fillId="10" borderId="0" xfId="0" applyFont="1" applyFill="1" applyAlignment="1">
      <alignment horizontal="center" vertical="center" wrapText="1"/>
    </xf>
    <xf numFmtId="0" fontId="41" fillId="10" borderId="37" xfId="0" applyFont="1" applyFill="1" applyBorder="1" applyAlignment="1">
      <alignment horizontal="center" vertical="center" wrapText="1"/>
    </xf>
    <xf numFmtId="0" fontId="4" fillId="0" borderId="37" xfId="0" applyFont="1" applyBorder="1"/>
    <xf numFmtId="0" fontId="10" fillId="5" borderId="0" xfId="0" applyFont="1" applyFill="1" applyAlignment="1">
      <alignment horizontal="center" vertical="center"/>
    </xf>
    <xf numFmtId="0" fontId="35" fillId="8" borderId="24" xfId="0" applyFont="1" applyFill="1" applyBorder="1" applyAlignment="1">
      <alignment horizontal="center" vertical="center" wrapText="1"/>
    </xf>
    <xf numFmtId="0" fontId="37" fillId="8" borderId="26" xfId="0" applyFont="1" applyFill="1" applyBorder="1" applyAlignment="1">
      <alignment horizontal="center" vertical="center" wrapText="1"/>
    </xf>
    <xf numFmtId="0" fontId="5" fillId="16" borderId="29" xfId="0" applyFont="1" applyFill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35" fillId="16" borderId="24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4" borderId="2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5" fillId="0" borderId="396" xfId="0" applyFont="1" applyBorder="1" applyAlignment="1">
      <alignment horizontal="center" vertical="center" wrapText="1"/>
    </xf>
    <xf numFmtId="0" fontId="4" fillId="0" borderId="270" xfId="0" applyFont="1" applyBorder="1"/>
    <xf numFmtId="0" fontId="5" fillId="9" borderId="360" xfId="0" applyFont="1" applyFill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textRotation="255" wrapText="1"/>
    </xf>
    <xf numFmtId="0" fontId="31" fillId="3" borderId="25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53" fillId="3" borderId="19" xfId="0" applyFont="1" applyFill="1" applyBorder="1" applyAlignment="1">
      <alignment horizontal="center" vertical="center" wrapText="1"/>
    </xf>
    <xf numFmtId="0" fontId="56" fillId="0" borderId="77" xfId="0" applyFont="1" applyBorder="1" applyAlignment="1">
      <alignment horizontal="center" vertical="center" textRotation="90" wrapText="1"/>
    </xf>
    <xf numFmtId="0" fontId="4" fillId="0" borderId="114" xfId="0" applyFont="1" applyBorder="1"/>
    <xf numFmtId="0" fontId="4" fillId="0" borderId="250" xfId="0" applyFont="1" applyBorder="1"/>
    <xf numFmtId="0" fontId="6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30" xfId="0" applyFont="1" applyBorder="1"/>
    <xf numFmtId="0" fontId="4" fillId="0" borderId="31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255" wrapText="1"/>
    </xf>
    <xf numFmtId="0" fontId="9" fillId="4" borderId="8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17" fillId="7" borderId="15" xfId="0" applyFont="1" applyFill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0" fontId="25" fillId="3" borderId="0" xfId="0" applyFont="1" applyFill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4" fillId="0" borderId="71" xfId="0" applyFont="1" applyBorder="1"/>
    <xf numFmtId="0" fontId="15" fillId="3" borderId="21" xfId="0" applyFont="1" applyFill="1" applyBorder="1" applyAlignment="1">
      <alignment horizontal="center" vertical="center" wrapText="1"/>
    </xf>
    <xf numFmtId="0" fontId="4" fillId="0" borderId="72" xfId="0" applyFont="1" applyBorder="1"/>
    <xf numFmtId="0" fontId="89" fillId="0" borderId="55" xfId="0" applyFont="1" applyBorder="1" applyAlignment="1">
      <alignment vertical="center"/>
    </xf>
    <xf numFmtId="0" fontId="4" fillId="0" borderId="75" xfId="0" applyFont="1" applyBorder="1"/>
    <xf numFmtId="0" fontId="119" fillId="25" borderId="310" xfId="0" applyFont="1" applyFill="1" applyBorder="1" applyAlignment="1">
      <alignment horizontal="center" vertical="center" wrapText="1"/>
    </xf>
    <xf numFmtId="0" fontId="120" fillId="25" borderId="310" xfId="0" applyFont="1" applyFill="1" applyBorder="1" applyAlignment="1">
      <alignment horizontal="center" vertical="center" wrapText="1"/>
    </xf>
    <xf numFmtId="0" fontId="59" fillId="25" borderId="311" xfId="0" applyFont="1" applyFill="1" applyBorder="1" applyAlignment="1">
      <alignment horizontal="left" vertical="center"/>
    </xf>
    <xf numFmtId="0" fontId="6" fillId="25" borderId="311" xfId="0" applyFont="1" applyFill="1" applyBorder="1" applyAlignment="1">
      <alignment horizontal="center" vertical="center" wrapText="1"/>
    </xf>
    <xf numFmtId="0" fontId="53" fillId="25" borderId="311" xfId="0" applyFont="1" applyFill="1" applyBorder="1" applyAlignment="1">
      <alignment horizontal="center" vertical="center" wrapText="1"/>
    </xf>
    <xf numFmtId="0" fontId="6" fillId="25" borderId="368" xfId="0" applyFont="1" applyFill="1" applyBorder="1" applyAlignment="1">
      <alignment horizontal="center" vertical="center" wrapText="1"/>
    </xf>
    <xf numFmtId="0" fontId="53" fillId="25" borderId="368" xfId="0" applyFont="1" applyFill="1" applyBorder="1" applyAlignment="1">
      <alignment horizontal="center" vertical="center" wrapText="1"/>
    </xf>
    <xf numFmtId="0" fontId="6" fillId="25" borderId="369" xfId="0" applyFont="1" applyFill="1" applyBorder="1" applyAlignment="1">
      <alignment horizontal="center" vertical="center" wrapText="1"/>
    </xf>
    <xf numFmtId="0" fontId="63" fillId="26" borderId="313" xfId="0" applyFont="1" applyFill="1" applyBorder="1" applyAlignment="1">
      <alignment horizontal="left" vertical="center" wrapText="1"/>
    </xf>
    <xf numFmtId="0" fontId="4" fillId="27" borderId="0" xfId="0" applyFont="1" applyFill="1" applyAlignment="1"/>
    <xf numFmtId="0" fontId="100" fillId="3" borderId="379" xfId="0" applyFont="1" applyFill="1" applyBorder="1" applyAlignment="1">
      <alignment horizontal="left" vertical="center" wrapText="1"/>
    </xf>
  </cellXfs>
  <cellStyles count="1">
    <cellStyle name="Normal" xfId="0" builtinId="0"/>
  </cellStyles>
  <dxfs count="61">
    <dxf>
      <font>
        <b/>
        <color rgb="FFFFFFFF"/>
      </font>
      <fill>
        <patternFill patternType="solid">
          <fgColor rgb="FF8E7CC3"/>
          <bgColor rgb="FF8E7CC3"/>
        </patternFill>
      </fill>
    </dxf>
    <dxf>
      <font>
        <b/>
        <color rgb="FFFFFFFF"/>
      </font>
      <fill>
        <patternFill patternType="solid">
          <fgColor rgb="FFFF9900"/>
          <bgColor rgb="FFFF9900"/>
        </patternFill>
      </fill>
    </dxf>
    <dxf>
      <font>
        <b/>
        <color rgb="FFFFFFFF"/>
      </font>
      <fill>
        <patternFill patternType="solid">
          <fgColor rgb="FF8E7CC3"/>
          <bgColor rgb="FF8E7CC3"/>
        </patternFill>
      </fill>
    </dxf>
    <dxf>
      <font>
        <b/>
        <color rgb="FFFFFFFF"/>
      </font>
      <fill>
        <patternFill patternType="solid">
          <fgColor rgb="FFFF9900"/>
          <bgColor rgb="FFFF9900"/>
        </patternFill>
      </fill>
    </dxf>
    <dxf>
      <font>
        <b/>
        <color rgb="FFFFFFFF"/>
      </font>
      <fill>
        <patternFill patternType="solid">
          <fgColor rgb="FF8E7CC3"/>
          <bgColor rgb="FF8E7CC3"/>
        </patternFill>
      </fill>
    </dxf>
    <dxf>
      <font>
        <b/>
        <color rgb="FFFFFFFF"/>
      </font>
      <fill>
        <patternFill patternType="solid">
          <fgColor rgb="FFFF9900"/>
          <bgColor rgb="FFFF9900"/>
        </patternFill>
      </fill>
    </dxf>
    <dxf>
      <font>
        <b/>
        <color rgb="FFFFFFFF"/>
      </font>
      <fill>
        <patternFill patternType="solid">
          <fgColor rgb="FF8E7CC3"/>
          <bgColor rgb="FF8E7CC3"/>
        </patternFill>
      </fill>
    </dxf>
    <dxf>
      <font>
        <b/>
        <color rgb="FFFFFFFF"/>
      </font>
      <fill>
        <patternFill patternType="solid">
          <fgColor rgb="FFFF9900"/>
          <bgColor rgb="FFFF9900"/>
        </patternFill>
      </fill>
    </dxf>
    <dxf>
      <font>
        <b/>
        <color rgb="FFFFFFFF"/>
      </font>
      <fill>
        <patternFill patternType="solid">
          <fgColor rgb="FF8E7CC3"/>
          <bgColor rgb="FF8E7CC3"/>
        </patternFill>
      </fill>
    </dxf>
    <dxf>
      <font>
        <b/>
        <color rgb="FFFFFFFF"/>
      </font>
      <fill>
        <patternFill patternType="solid">
          <fgColor rgb="FFFF9900"/>
          <bgColor rgb="FFFF9900"/>
        </patternFill>
      </fill>
    </dxf>
    <dxf>
      <font>
        <b/>
        <u/>
        <color rgb="FFFFFFFF"/>
      </font>
      <fill>
        <patternFill patternType="solid">
          <fgColor rgb="FF434343"/>
          <bgColor rgb="FF434343"/>
        </patternFill>
      </fill>
    </dxf>
    <dxf>
      <font>
        <b/>
        <u/>
        <color rgb="FFFFFFFF"/>
      </font>
      <fill>
        <patternFill patternType="solid">
          <fgColor rgb="FF434343"/>
          <bgColor rgb="FF434343"/>
        </patternFill>
      </fill>
    </dxf>
    <dxf>
      <font>
        <b/>
        <u/>
        <color rgb="FFFFFFFF"/>
      </font>
      <fill>
        <patternFill patternType="solid">
          <fgColor rgb="FF434343"/>
          <bgColor rgb="FF434343"/>
        </patternFill>
      </fill>
    </dxf>
    <dxf>
      <font>
        <b/>
        <u/>
        <color rgb="FFFFFFFF"/>
      </font>
      <fill>
        <patternFill patternType="solid">
          <fgColor rgb="FF434343"/>
          <bgColor rgb="FF434343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67E040"/>
      </font>
      <fill>
        <patternFill patternType="solid">
          <fgColor rgb="FF67E040"/>
          <bgColor rgb="FF67E040"/>
        </patternFill>
      </fill>
    </dxf>
    <dxf>
      <font>
        <color rgb="FFF3F3F3"/>
      </font>
      <fill>
        <patternFill patternType="solid">
          <fgColor rgb="FFF3F3F3"/>
          <bgColor rgb="FFF3F3F3"/>
        </patternFill>
      </fill>
    </dxf>
    <dxf>
      <font>
        <b/>
        <color rgb="FFFFFFFF"/>
      </font>
      <fill>
        <patternFill patternType="solid">
          <fgColor rgb="FF274E13"/>
          <bgColor rgb="FF274E13"/>
        </patternFill>
      </fill>
    </dxf>
    <dxf>
      <font>
        <color rgb="FFE0F7FA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EFEFEF"/>
      </font>
      <fill>
        <patternFill patternType="solid">
          <fgColor rgb="FFEFEFEF"/>
          <bgColor rgb="FFEFEFE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EFEFEF"/>
      </font>
      <fill>
        <patternFill patternType="solid">
          <fgColor rgb="FFEFEFEF"/>
          <bgColor rgb="FFEFEFEF"/>
        </patternFill>
      </fill>
    </dxf>
    <dxf>
      <font>
        <color rgb="FFEFEFEF"/>
      </font>
      <fill>
        <patternFill patternType="solid">
          <fgColor rgb="FFEFEFEF"/>
          <bgColor rgb="FFEFEFE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none"/>
      </fill>
    </dxf>
    <dxf>
      <font>
        <color rgb="FFFF9900"/>
      </font>
      <fill>
        <patternFill patternType="none"/>
      </fill>
    </dxf>
    <dxf>
      <font>
        <b/>
        <color rgb="FFFFFFFF"/>
      </font>
      <fill>
        <patternFill patternType="solid">
          <fgColor rgb="FF434343"/>
          <bgColor rgb="FF434343"/>
        </patternFill>
      </fill>
    </dxf>
    <dxf>
      <font>
        <b/>
        <color rgb="FF0000FF"/>
      </font>
      <fill>
        <patternFill patternType="none"/>
      </fill>
    </dxf>
    <dxf>
      <font>
        <b/>
        <u/>
        <color rgb="FFFFFFFF"/>
      </font>
      <fill>
        <patternFill patternType="solid">
          <fgColor rgb="FF434343"/>
          <bgColor rgb="FF434343"/>
        </patternFill>
      </fill>
    </dxf>
    <dxf>
      <font>
        <b/>
        <color rgb="FF000000"/>
      </font>
      <fill>
        <patternFill patternType="none"/>
      </fill>
    </dxf>
    <dxf>
      <font>
        <b/>
        <color rgb="FFFFFFFF"/>
      </font>
      <fill>
        <patternFill patternType="solid">
          <fgColor rgb="FF6AA84F"/>
          <bgColor rgb="FF6AA84F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6AA84F"/>
          <bgColor rgb="FF6AA84F"/>
        </patternFill>
      </fill>
    </dxf>
    <dxf>
      <font>
        <b/>
        <color rgb="FFFF0000"/>
      </font>
      <fill>
        <patternFill patternType="none"/>
      </fill>
    </dxf>
    <dxf>
      <font>
        <color rgb="FFF3F3F3"/>
      </font>
      <fill>
        <patternFill patternType="none"/>
      </fill>
    </dxf>
    <dxf>
      <font>
        <b/>
        <color rgb="FF0000FF"/>
      </font>
      <fill>
        <patternFill patternType="none"/>
      </fill>
    </dxf>
    <dxf>
      <font>
        <i/>
      </font>
      <fill>
        <patternFill patternType="none"/>
      </fill>
    </dxf>
    <dxf>
      <font>
        <b/>
        <color rgb="FF0000FF"/>
      </font>
      <fill>
        <patternFill patternType="none"/>
      </fill>
    </dxf>
    <dxf>
      <font>
        <color rgb="FFEAD1DC"/>
      </font>
      <fill>
        <patternFill patternType="solid">
          <fgColor rgb="FFEAD1DC"/>
          <bgColor rgb="FFEAD1DC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FFFFFF"/>
      </font>
      <fill>
        <patternFill patternType="solid">
          <fgColor rgb="FFFF9900"/>
          <bgColor rgb="FFFF9900"/>
        </patternFill>
      </fill>
    </dxf>
    <dxf>
      <font>
        <color rgb="FFFFFFFF"/>
      </font>
      <fill>
        <patternFill patternType="solid">
          <fgColor rgb="FFFF9900"/>
          <bgColor rgb="FFFF9900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DERS YÜKLERİ-style" pivot="0" count="2">
      <tableStyleElement type="firstRowStripe" dxfId="60"/>
      <tableStyleElement type="secondRowStripe" dxfId="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P3:P47" headerRowCount="0">
  <tableColumns count="1">
    <tableColumn id="1" name="Column1"/>
  </tableColumns>
  <tableStyleInfo name="DERS YÜKLERİ-style" showFirstColumn="1" showLastColumn="1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ebs.sakarya.edu.tr/DersDetay/DersinDetayliBilgileri/20614/95096?Disaridan=" TargetMode="External"/><Relationship Id="rId18" Type="http://schemas.openxmlformats.org/officeDocument/2006/relationships/hyperlink" Target="https://ebs.sakarya.edu.tr/DersDetay/DersinDetayliBilgileri/20614/50649?Disaridan=" TargetMode="External"/><Relationship Id="rId26" Type="http://schemas.openxmlformats.org/officeDocument/2006/relationships/hyperlink" Target="https://ebs.sakarya.edu.tr/DersDetay/DersinDetayliBilgileri/20614/95101?Disaridan=" TargetMode="External"/><Relationship Id="rId3" Type="http://schemas.openxmlformats.org/officeDocument/2006/relationships/hyperlink" Target="https://ebs.sakarya.edu.tr/BirimDetay/DersPlan/20614" TargetMode="External"/><Relationship Id="rId21" Type="http://schemas.openxmlformats.org/officeDocument/2006/relationships/hyperlink" Target="https://ebs.sakarya.edu.tr/DersDetay/DersinDetayliBilgileri/20614/69791?Disaridan=" TargetMode="External"/><Relationship Id="rId34" Type="http://schemas.openxmlformats.org/officeDocument/2006/relationships/hyperlink" Target="https://ebs.sakarya.edu.tr/DersDetay/DersinDetayliBilgileri/20614/83247?Disaridan=" TargetMode="External"/><Relationship Id="rId7" Type="http://schemas.openxmlformats.org/officeDocument/2006/relationships/hyperlink" Target="https://ebs.sakarya.edu.tr/DersDetay/DersinDetayliBilgileri/20614/83251?Disaridan=" TargetMode="External"/><Relationship Id="rId12" Type="http://schemas.openxmlformats.org/officeDocument/2006/relationships/hyperlink" Target="https://ebs.sakarya.edu.tr/DersDetay/DersinDetayliBilgileri/20614/50672?Disaridan=" TargetMode="External"/><Relationship Id="rId17" Type="http://schemas.openxmlformats.org/officeDocument/2006/relationships/hyperlink" Target="https://ebs.sakarya.edu.tr/DersDetay/DersinDetayliBilgileri/20614/95097?Disaridan=" TargetMode="External"/><Relationship Id="rId25" Type="http://schemas.openxmlformats.org/officeDocument/2006/relationships/hyperlink" Target="https://ebs.sakarya.edu.tr/DersDetay/DersinDetayliBilgileri/20614/95095?Disaridan=" TargetMode="External"/><Relationship Id="rId33" Type="http://schemas.openxmlformats.org/officeDocument/2006/relationships/hyperlink" Target="https://ebs.sakarya.edu.tr/DersDetay/DersinDetayliBilgileri/20614/95104?Disaridan=" TargetMode="External"/><Relationship Id="rId2" Type="http://schemas.openxmlformats.org/officeDocument/2006/relationships/hyperlink" Target="https://ebs.sakarya.edu.tr/DersDetay/DersinDetayliBilgileri/20614/72259?Disaridan=" TargetMode="External"/><Relationship Id="rId16" Type="http://schemas.openxmlformats.org/officeDocument/2006/relationships/hyperlink" Target="https://ebs.sakarya.edu.tr/DersDetay/DersinDetayliBilgileri/20614/50787?Disaridan=" TargetMode="External"/><Relationship Id="rId20" Type="http://schemas.openxmlformats.org/officeDocument/2006/relationships/hyperlink" Target="https://ebs.sakarya.edu.tr/DersDetay/DersinDetayliBilgileri/20614/50800?Disaridan=" TargetMode="External"/><Relationship Id="rId29" Type="http://schemas.openxmlformats.org/officeDocument/2006/relationships/hyperlink" Target="https://ebs.sakarya.edu.tr/DersDetay/DersinDetayliBilgileri/20614/95100?Disaridan=" TargetMode="External"/><Relationship Id="rId1" Type="http://schemas.openxmlformats.org/officeDocument/2006/relationships/hyperlink" Target="mailto:ddoganci@sakarya.edu.tr" TargetMode="External"/><Relationship Id="rId6" Type="http://schemas.openxmlformats.org/officeDocument/2006/relationships/hyperlink" Target="https://ebs.sakarya.edu.tr/BirimDetay/DersPlan/20614" TargetMode="External"/><Relationship Id="rId11" Type="http://schemas.openxmlformats.org/officeDocument/2006/relationships/hyperlink" Target="https://ebs.sakarya.edu.tr/DersDetay/DersinDetayliBilgileri/20614/50788?Disaridan=" TargetMode="External"/><Relationship Id="rId24" Type="http://schemas.openxmlformats.org/officeDocument/2006/relationships/hyperlink" Target="https://ebs.sakarya.edu.tr/DersDetay/DersinDetayliBilgileri/20614/95099?Disaridan=" TargetMode="External"/><Relationship Id="rId32" Type="http://schemas.openxmlformats.org/officeDocument/2006/relationships/hyperlink" Target="https://ebs.sakarya.edu.tr/DersDetay/DersinDetayliBilgileri/20614/95103?Disaridan=" TargetMode="External"/><Relationship Id="rId5" Type="http://schemas.openxmlformats.org/officeDocument/2006/relationships/hyperlink" Target="https://ebs.sakarya.edu.tr/BirimDetay/DersPlan/20614" TargetMode="External"/><Relationship Id="rId15" Type="http://schemas.openxmlformats.org/officeDocument/2006/relationships/hyperlink" Target="https://ebs.sakarya.edu.tr/DersDetay/DersinDetayliBilgileri/20614/50676?Disaridan=" TargetMode="External"/><Relationship Id="rId23" Type="http://schemas.openxmlformats.org/officeDocument/2006/relationships/hyperlink" Target="https://ebs.sakarya.edu.tr/DersDetay/DersinDetayliBilgileri/20614/50683?Disaridan=" TargetMode="External"/><Relationship Id="rId28" Type="http://schemas.openxmlformats.org/officeDocument/2006/relationships/hyperlink" Target="https://ebs.sakarya.edu.tr/DersDetay/DersinDetayliBilgileri/20614/69707?Disaridan=" TargetMode="External"/><Relationship Id="rId10" Type="http://schemas.openxmlformats.org/officeDocument/2006/relationships/hyperlink" Target="https://ebs.sakarya.edu.tr/DersDetay/DersinDetayliBilgileri/20614/50665?Disaridan=" TargetMode="External"/><Relationship Id="rId19" Type="http://schemas.openxmlformats.org/officeDocument/2006/relationships/hyperlink" Target="https://ebs.sakarya.edu.tr/DersDetay/DersinDetayliBilgileri/20614/50648?Disaridan=" TargetMode="External"/><Relationship Id="rId31" Type="http://schemas.openxmlformats.org/officeDocument/2006/relationships/hyperlink" Target="https://ebs.sakarya.edu.tr/DersDetay/DersinDetayliBilgileri/20614/83650?Disaridan=" TargetMode="External"/><Relationship Id="rId4" Type="http://schemas.openxmlformats.org/officeDocument/2006/relationships/hyperlink" Target="https://ebs.sakarya.edu.tr/BirimDetay/DersPlan/20614" TargetMode="External"/><Relationship Id="rId9" Type="http://schemas.openxmlformats.org/officeDocument/2006/relationships/hyperlink" Target="https://ebs.sakarya.edu.tr/DersDetay/DersinDetayliBilgileri/20614/69691?Disaridan=" TargetMode="External"/><Relationship Id="rId14" Type="http://schemas.openxmlformats.org/officeDocument/2006/relationships/hyperlink" Target="https://ebs.sakarya.edu.tr/DersDetay/DersinDetayliBilgileri/20614/95089?Disaridan=" TargetMode="External"/><Relationship Id="rId22" Type="http://schemas.openxmlformats.org/officeDocument/2006/relationships/hyperlink" Target="https://ebs.sakarya.edu.tr/DersDetay/DersinDetayliBilgileri/20614/50783?Disaridan=" TargetMode="External"/><Relationship Id="rId27" Type="http://schemas.openxmlformats.org/officeDocument/2006/relationships/hyperlink" Target="https://ebs.sakarya.edu.tr/DersDetay/DersinDetayliBilgileri/20614/90628?Disaridan=" TargetMode="External"/><Relationship Id="rId30" Type="http://schemas.openxmlformats.org/officeDocument/2006/relationships/hyperlink" Target="https://ebs.sakarya.edu.tr/DersDetay/DersinDetayliBilgileri/20614/95098?Disaridan=" TargetMode="External"/><Relationship Id="rId35" Type="http://schemas.openxmlformats.org/officeDocument/2006/relationships/hyperlink" Target="https://ebs.sakarya.edu.tr/DersDetay/DersinDetayliBilgileri/20614/83249?Disaridan=" TargetMode="External"/><Relationship Id="rId8" Type="http://schemas.openxmlformats.org/officeDocument/2006/relationships/hyperlink" Target="https://ebs.sakarya.edu.tr/DersDetay/DersinDetayliBilgileri/20614/83250?Disaridan=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bs.sakarya.edu.tr/DersDetay/DersinDetayliBilgileri/20614/50675?Disaridan=" TargetMode="External"/><Relationship Id="rId21" Type="http://schemas.openxmlformats.org/officeDocument/2006/relationships/hyperlink" Target="https://ebs.sakarya.edu.tr/DersDetay/DersinDetayliBilgileri/20614/95074?Disaridan=" TargetMode="External"/><Relationship Id="rId42" Type="http://schemas.openxmlformats.org/officeDocument/2006/relationships/hyperlink" Target="https://ebs.sakarya.edu.tr/BirimDetay/DersPlan/20614" TargetMode="External"/><Relationship Id="rId47" Type="http://schemas.openxmlformats.org/officeDocument/2006/relationships/hyperlink" Target="https://ebs.sakarya.edu.tr/DersDetay/DersinDetayliBilgileri/20614/69799?Disaridan=" TargetMode="External"/><Relationship Id="rId63" Type="http://schemas.openxmlformats.org/officeDocument/2006/relationships/hyperlink" Target="https://ebs.sakarya.edu.tr/DersDetay/DersinDetayliBilgileri/20614/50767?Disaridan=" TargetMode="External"/><Relationship Id="rId68" Type="http://schemas.openxmlformats.org/officeDocument/2006/relationships/hyperlink" Target="https://ebs.sakarya.edu.tr/DersDetay/DersinDetayliBilgileri/20614/83559?Disaridan=" TargetMode="External"/><Relationship Id="rId84" Type="http://schemas.openxmlformats.org/officeDocument/2006/relationships/hyperlink" Target="https://ebs.sakarya.edu.tr/DersDetay/DersinDetayliBilgileri/20614/50788?Disaridan=" TargetMode="External"/><Relationship Id="rId89" Type="http://schemas.openxmlformats.org/officeDocument/2006/relationships/hyperlink" Target="https://ebs.sakarya.edu.tr/DersDetay/DersinDetayliBilgileri/20614/50787?Disaridan=" TargetMode="External"/><Relationship Id="rId16" Type="http://schemas.openxmlformats.org/officeDocument/2006/relationships/hyperlink" Target="https://ebs.sakarya.edu.tr/DersDetay/DersinDetayliBilgileri/20614/95064?Disaridan=" TargetMode="External"/><Relationship Id="rId107" Type="http://schemas.openxmlformats.org/officeDocument/2006/relationships/hyperlink" Target="https://ebs.sakarya.edu.tr/DersDetay/DersinDetayliBilgileri/20614/83247?Disaridan=" TargetMode="External"/><Relationship Id="rId11" Type="http://schemas.openxmlformats.org/officeDocument/2006/relationships/hyperlink" Target="https://ebs.sakarya.edu.tr/DersDetay/DersinDetayliBilgileri/20614/50638?Disaridan=" TargetMode="External"/><Relationship Id="rId32" Type="http://schemas.openxmlformats.org/officeDocument/2006/relationships/hyperlink" Target="https://ebs.sakarya.edu.tr/DersDetay/DersinDetayliBilgileri/20614/95084?Disaridan=" TargetMode="External"/><Relationship Id="rId37" Type="http://schemas.openxmlformats.org/officeDocument/2006/relationships/hyperlink" Target="https://ebs.sakarya.edu.tr/BirimDetay/DersPlan/20614" TargetMode="External"/><Relationship Id="rId53" Type="http://schemas.openxmlformats.org/officeDocument/2006/relationships/hyperlink" Target="https://ebs.sakarya.edu.tr/DersDetay/DersinDetayliBilgileri/20614/50650?Disaridan=" TargetMode="External"/><Relationship Id="rId58" Type="http://schemas.openxmlformats.org/officeDocument/2006/relationships/hyperlink" Target="https://ebs.sakarya.edu.tr/DersDetay/DersinDetayliBilgileri/20614/28980?Disaridan=" TargetMode="External"/><Relationship Id="rId74" Type="http://schemas.openxmlformats.org/officeDocument/2006/relationships/hyperlink" Target="https://ebs.sakarya.edu.tr/DersDetay/DersinDetayliBilgileri/20614/50780?Disaridan=" TargetMode="External"/><Relationship Id="rId79" Type="http://schemas.openxmlformats.org/officeDocument/2006/relationships/hyperlink" Target="https://ebs.sakarya.edu.tr/BirimDetay/DersPlan/20614" TargetMode="External"/><Relationship Id="rId102" Type="http://schemas.openxmlformats.org/officeDocument/2006/relationships/hyperlink" Target="https://ebs.sakarya.edu.tr/DersDetay/DersinDetayliBilgileri/20614/95100?Disaridan=" TargetMode="External"/><Relationship Id="rId5" Type="http://schemas.openxmlformats.org/officeDocument/2006/relationships/hyperlink" Target="https://ebs.sakarya.edu.tr/DersDetay/DersinDetayliBilgileri/20614/83233?Disaridan=" TargetMode="External"/><Relationship Id="rId90" Type="http://schemas.openxmlformats.org/officeDocument/2006/relationships/hyperlink" Target="https://ebs.sakarya.edu.tr/DersDetay/DersinDetayliBilgileri/20614/95097?Disaridan=" TargetMode="External"/><Relationship Id="rId95" Type="http://schemas.openxmlformats.org/officeDocument/2006/relationships/hyperlink" Target="https://ebs.sakarya.edu.tr/DersDetay/DersinDetayliBilgileri/20614/50783?Disaridan=" TargetMode="External"/><Relationship Id="rId22" Type="http://schemas.openxmlformats.org/officeDocument/2006/relationships/hyperlink" Target="https://ebs.sakarya.edu.tr/DersDetay/DersinDetayliBilgileri/20614/95075?Disaridan=" TargetMode="External"/><Relationship Id="rId27" Type="http://schemas.openxmlformats.org/officeDocument/2006/relationships/hyperlink" Target="https://ebs.sakarya.edu.tr/DersDetay/DersinDetayliBilgileri/20614/95076?Disaridan=" TargetMode="External"/><Relationship Id="rId43" Type="http://schemas.openxmlformats.org/officeDocument/2006/relationships/hyperlink" Target="https://ebs.sakarya.edu.tr/BirimDetay/DersPlan/20614" TargetMode="External"/><Relationship Id="rId48" Type="http://schemas.openxmlformats.org/officeDocument/2006/relationships/hyperlink" Target="https://ebs.sakarya.edu.tr/DersDetay/DersinDetayliBilgileri/20614/50779?Disaridan=" TargetMode="External"/><Relationship Id="rId64" Type="http://schemas.openxmlformats.org/officeDocument/2006/relationships/hyperlink" Target="https://ebs.sakarya.edu.tr/DersDetay/DersinDetayliBilgileri/20614/50769?Disaridan=" TargetMode="External"/><Relationship Id="rId69" Type="http://schemas.openxmlformats.org/officeDocument/2006/relationships/hyperlink" Target="https://ebs.sakarya.edu.tr/DersDetay/DersinDetayliBilgileri/20614/95081?Disaridan=" TargetMode="External"/><Relationship Id="rId80" Type="http://schemas.openxmlformats.org/officeDocument/2006/relationships/hyperlink" Target="https://ebs.sakarya.edu.tr/DersDetay/DersinDetayliBilgileri/20614/83251?Disaridan=" TargetMode="External"/><Relationship Id="rId85" Type="http://schemas.openxmlformats.org/officeDocument/2006/relationships/hyperlink" Target="https://ebs.sakarya.edu.tr/DersDetay/DersinDetayliBilgileri/20614/50672?Disaridan=" TargetMode="External"/><Relationship Id="rId12" Type="http://schemas.openxmlformats.org/officeDocument/2006/relationships/hyperlink" Target="https://ebs.sakarya.edu.tr/DersDetay/DersinDetayliBilgileri/20614/95063?Disaridan=" TargetMode="External"/><Relationship Id="rId17" Type="http://schemas.openxmlformats.org/officeDocument/2006/relationships/hyperlink" Target="https://ebs.sakarya.edu.tr/DersDetay/DersinDetayliBilgileri/20614/95065?Disaridan=" TargetMode="External"/><Relationship Id="rId33" Type="http://schemas.openxmlformats.org/officeDocument/2006/relationships/hyperlink" Target="https://ebs.sakarya.edu.tr/DersDetay/DersinDetayliBilgileri/20614/95085?Disaridan=" TargetMode="External"/><Relationship Id="rId38" Type="http://schemas.openxmlformats.org/officeDocument/2006/relationships/hyperlink" Target="https://ebs.sakarya.edu.tr/DersDetay/DersinDetayliBilgileri/20614/50634?Disaridan=" TargetMode="External"/><Relationship Id="rId59" Type="http://schemas.openxmlformats.org/officeDocument/2006/relationships/hyperlink" Target="https://ebs.sakarya.edu.tr/DersDetay/DersinDetayliBilgileri/20614/83245?Disaridan=" TargetMode="External"/><Relationship Id="rId103" Type="http://schemas.openxmlformats.org/officeDocument/2006/relationships/hyperlink" Target="https://ebs.sakarya.edu.tr/DersDetay/DersinDetayliBilgileri/20614/95098?Disaridan=" TargetMode="External"/><Relationship Id="rId108" Type="http://schemas.openxmlformats.org/officeDocument/2006/relationships/hyperlink" Target="https://ebs.sakarya.edu.tr/DersDetay/DersinDetayliBilgileri/20614/83249?Disaridan=" TargetMode="External"/><Relationship Id="rId20" Type="http://schemas.openxmlformats.org/officeDocument/2006/relationships/hyperlink" Target="https://ebs.sakarya.edu.tr/DersDetay/DersinDetayliBilgileri/20614/51518?Disaridan=" TargetMode="External"/><Relationship Id="rId41" Type="http://schemas.openxmlformats.org/officeDocument/2006/relationships/hyperlink" Target="https://ebs.sakarya.edu.tr/BirimDetay/DersPlan/20614" TargetMode="External"/><Relationship Id="rId54" Type="http://schemas.openxmlformats.org/officeDocument/2006/relationships/hyperlink" Target="https://ebs.sakarya.edu.tr/DersDetay/DersinDetayliBilgileri/20614/50668?Disaridan=" TargetMode="External"/><Relationship Id="rId62" Type="http://schemas.openxmlformats.org/officeDocument/2006/relationships/hyperlink" Target="https://ebs.sakarya.edu.tr/DersDetay/DersinDetayliBilgileri/20614/50669?Disaridan=" TargetMode="External"/><Relationship Id="rId70" Type="http://schemas.openxmlformats.org/officeDocument/2006/relationships/hyperlink" Target="https://ebs.sakarya.edu.tr/DersDetay/DersinDetayliBilgileri/20614/95083?Disaridan=" TargetMode="External"/><Relationship Id="rId75" Type="http://schemas.openxmlformats.org/officeDocument/2006/relationships/hyperlink" Target="https://ebs.sakarya.edu.tr/DersDetay/DersinDetayliBilgileri/20614/72259?Disaridan=" TargetMode="External"/><Relationship Id="rId83" Type="http://schemas.openxmlformats.org/officeDocument/2006/relationships/hyperlink" Target="https://ebs.sakarya.edu.tr/DersDetay/DersinDetayliBilgileri/20614/50665?Disaridan=" TargetMode="External"/><Relationship Id="rId88" Type="http://schemas.openxmlformats.org/officeDocument/2006/relationships/hyperlink" Target="https://ebs.sakarya.edu.tr/DersDetay/DersinDetayliBilgileri/20614/50676?Disaridan=" TargetMode="External"/><Relationship Id="rId91" Type="http://schemas.openxmlformats.org/officeDocument/2006/relationships/hyperlink" Target="https://ebs.sakarya.edu.tr/DersDetay/DersinDetayliBilgileri/20614/50649?Disaridan=" TargetMode="External"/><Relationship Id="rId96" Type="http://schemas.openxmlformats.org/officeDocument/2006/relationships/hyperlink" Target="https://ebs.sakarya.edu.tr/DersDetay/DersinDetayliBilgileri/20614/50683?Disaridan=" TargetMode="External"/><Relationship Id="rId1" Type="http://schemas.openxmlformats.org/officeDocument/2006/relationships/hyperlink" Target="https://ebs.sakarya.edu.tr/DersDetay/DersinDetayliBilgileri/20614/87757?Disaridan=" TargetMode="External"/><Relationship Id="rId6" Type="http://schemas.openxmlformats.org/officeDocument/2006/relationships/hyperlink" Target="https://ebs.sakarya.edu.tr/DersDetay/DersinDetayliBilgileri/20614/50636?Disaridan=" TargetMode="External"/><Relationship Id="rId15" Type="http://schemas.openxmlformats.org/officeDocument/2006/relationships/hyperlink" Target="https://ebs.sakarya.edu.tr/DersDetay/DersinDetayliBilgileri/20614/95066?Disaridan=" TargetMode="External"/><Relationship Id="rId23" Type="http://schemas.openxmlformats.org/officeDocument/2006/relationships/hyperlink" Target="https://ebs.sakarya.edu.tr/DersDetay/DersinDetayliBilgileri/20614/95071?Disaridan=" TargetMode="External"/><Relationship Id="rId28" Type="http://schemas.openxmlformats.org/officeDocument/2006/relationships/hyperlink" Target="https://ebs.sakarya.edu.tr/DersDetay/DersinDetayliBilgileri/20614/83237?Disaridan=" TargetMode="External"/><Relationship Id="rId36" Type="http://schemas.openxmlformats.org/officeDocument/2006/relationships/hyperlink" Target="https://ebs.sakarya.edu.tr/DersDetay/DersinDetayliBilgileri/20614/95088?Disaridan=" TargetMode="External"/><Relationship Id="rId49" Type="http://schemas.openxmlformats.org/officeDocument/2006/relationships/hyperlink" Target="https://ebs.sakarya.edu.tr/DersDetay/DersinDetayliBilgileri/20614/50664?Disaridan=" TargetMode="External"/><Relationship Id="rId57" Type="http://schemas.openxmlformats.org/officeDocument/2006/relationships/hyperlink" Target="https://ebs.sakarya.edu.tr/DersDetay/DersinDetayliBilgileri/20614/95094?Disaridan=" TargetMode="External"/><Relationship Id="rId106" Type="http://schemas.openxmlformats.org/officeDocument/2006/relationships/hyperlink" Target="https://ebs.sakarya.edu.tr/DersDetay/DersinDetayliBilgileri/20614/95104?Disaridan=" TargetMode="External"/><Relationship Id="rId10" Type="http://schemas.openxmlformats.org/officeDocument/2006/relationships/hyperlink" Target="https://ebs.sakarya.edu.tr/DersDetay/DersinDetayliBilgileri/20614/83232?Disaridan=" TargetMode="External"/><Relationship Id="rId31" Type="http://schemas.openxmlformats.org/officeDocument/2006/relationships/hyperlink" Target="https://ebs.sakarya.edu.tr/DersDetay/DersinDetayliBilgileri/20614/95080?Disaridan=" TargetMode="External"/><Relationship Id="rId44" Type="http://schemas.openxmlformats.org/officeDocument/2006/relationships/hyperlink" Target="https://ebs.sakarya.edu.tr/DersDetay/DersinDetayliBilgileri/20614/83248?Disaridan=" TargetMode="External"/><Relationship Id="rId52" Type="http://schemas.openxmlformats.org/officeDocument/2006/relationships/hyperlink" Target="https://ebs.sakarya.edu.tr/DersDetay/DersinDetayliBilgileri/20614/69709?Disaridan=" TargetMode="External"/><Relationship Id="rId60" Type="http://schemas.openxmlformats.org/officeDocument/2006/relationships/hyperlink" Target="https://ebs.sakarya.edu.tr/DersDetay/DersinDetayliBilgileri/20614/95091?Disaridan=" TargetMode="External"/><Relationship Id="rId65" Type="http://schemas.openxmlformats.org/officeDocument/2006/relationships/hyperlink" Target="https://ebs.sakarya.edu.tr/DersDetay/DersinDetayliBilgileri/20614/50670?Disaridan=" TargetMode="External"/><Relationship Id="rId73" Type="http://schemas.openxmlformats.org/officeDocument/2006/relationships/hyperlink" Target="https://ebs.sakarya.edu.tr/DersDetay/DersinDetayliBilgileri/20614/83246?Disaridan=" TargetMode="External"/><Relationship Id="rId78" Type="http://schemas.openxmlformats.org/officeDocument/2006/relationships/hyperlink" Target="https://ebs.sakarya.edu.tr/BirimDetay/DersPlan/20614" TargetMode="External"/><Relationship Id="rId81" Type="http://schemas.openxmlformats.org/officeDocument/2006/relationships/hyperlink" Target="https://ebs.sakarya.edu.tr/DersDetay/DersinDetayliBilgileri/20614/83250?Disaridan=" TargetMode="External"/><Relationship Id="rId86" Type="http://schemas.openxmlformats.org/officeDocument/2006/relationships/hyperlink" Target="https://ebs.sakarya.edu.tr/DersDetay/DersinDetayliBilgileri/20614/95096?Disaridan=" TargetMode="External"/><Relationship Id="rId94" Type="http://schemas.openxmlformats.org/officeDocument/2006/relationships/hyperlink" Target="https://ebs.sakarya.edu.tr/DersDetay/DersinDetayliBilgileri/20614/69791?Disaridan=" TargetMode="External"/><Relationship Id="rId99" Type="http://schemas.openxmlformats.org/officeDocument/2006/relationships/hyperlink" Target="https://ebs.sakarya.edu.tr/DersDetay/DersinDetayliBilgileri/20614/95101?Disaridan=" TargetMode="External"/><Relationship Id="rId101" Type="http://schemas.openxmlformats.org/officeDocument/2006/relationships/hyperlink" Target="https://ebs.sakarya.edu.tr/DersDetay/DersinDetayliBilgileri/20614/69707?Disaridan=" TargetMode="External"/><Relationship Id="rId4" Type="http://schemas.openxmlformats.org/officeDocument/2006/relationships/hyperlink" Target="https://ebs.sakarya.edu.tr/DersDetay/DersinDetayliBilgileri/20614/83229?Disaridan=" TargetMode="External"/><Relationship Id="rId9" Type="http://schemas.openxmlformats.org/officeDocument/2006/relationships/hyperlink" Target="https://ebs.sakarya.edu.tr/DersDetay/DersinDetayliBilgileri/20614/69678?Disaridan=" TargetMode="External"/><Relationship Id="rId13" Type="http://schemas.openxmlformats.org/officeDocument/2006/relationships/hyperlink" Target="https://ebs.sakarya.edu.tr/DersDetay/DersinDetayliBilgileri/20614/53314?Disaridan=" TargetMode="External"/><Relationship Id="rId18" Type="http://schemas.openxmlformats.org/officeDocument/2006/relationships/hyperlink" Target="https://ebs.sakarya.edu.tr/DersDetay/DersinDetayliBilgileri/20614/95068?Disaridan=" TargetMode="External"/><Relationship Id="rId39" Type="http://schemas.openxmlformats.org/officeDocument/2006/relationships/hyperlink" Target="https://ebs.sakarya.edu.tr/BirimDetay/DersPlan/20614" TargetMode="External"/><Relationship Id="rId34" Type="http://schemas.openxmlformats.org/officeDocument/2006/relationships/hyperlink" Target="https://ebs.sakarya.edu.tr/DersDetay/DersinDetayliBilgileri/20614/95086?Disaridan=" TargetMode="External"/><Relationship Id="rId50" Type="http://schemas.openxmlformats.org/officeDocument/2006/relationships/hyperlink" Target="https://ebs.sakarya.edu.tr/DersDetay/DersinDetayliBilgileri/20614/83244?Disaridan=" TargetMode="External"/><Relationship Id="rId55" Type="http://schemas.openxmlformats.org/officeDocument/2006/relationships/hyperlink" Target="https://ebs.sakarya.edu.tr/DersDetay/DersinDetayliBilgileri/20614/95092?Disaridan=" TargetMode="External"/><Relationship Id="rId76" Type="http://schemas.openxmlformats.org/officeDocument/2006/relationships/hyperlink" Target="https://ebs.sakarya.edu.tr/BirimDetay/DersPlan/20614" TargetMode="External"/><Relationship Id="rId97" Type="http://schemas.openxmlformats.org/officeDocument/2006/relationships/hyperlink" Target="https://ebs.sakarya.edu.tr/DersDetay/DersinDetayliBilgileri/20614/95099?Disaridan=" TargetMode="External"/><Relationship Id="rId104" Type="http://schemas.openxmlformats.org/officeDocument/2006/relationships/hyperlink" Target="https://ebs.sakarya.edu.tr/DersDetay/DersinDetayliBilgileri/20614/83650?Disaridan=" TargetMode="External"/><Relationship Id="rId7" Type="http://schemas.openxmlformats.org/officeDocument/2006/relationships/hyperlink" Target="https://ebs.sakarya.edu.tr/DersDetay/DersinDetayliBilgileri/20614/51926?Disaridan=" TargetMode="External"/><Relationship Id="rId71" Type="http://schemas.openxmlformats.org/officeDocument/2006/relationships/hyperlink" Target="https://ebs.sakarya.edu.tr/DersDetay/DersinDetayliBilgileri/20614/95082?Disaridan=" TargetMode="External"/><Relationship Id="rId92" Type="http://schemas.openxmlformats.org/officeDocument/2006/relationships/hyperlink" Target="https://ebs.sakarya.edu.tr/DersDetay/DersinDetayliBilgileri/20614/50648?Disaridan=" TargetMode="External"/><Relationship Id="rId2" Type="http://schemas.openxmlformats.org/officeDocument/2006/relationships/hyperlink" Target="https://ebs.sakarya.edu.tr/DersDetay/DersinDetayliBilgileri/20614/83230?Disaridan=" TargetMode="External"/><Relationship Id="rId29" Type="http://schemas.openxmlformats.org/officeDocument/2006/relationships/hyperlink" Target="https://ebs.sakarya.edu.tr/DersDetay/DersinDetayliBilgileri/20614/95078?Disaridan=" TargetMode="External"/><Relationship Id="rId24" Type="http://schemas.openxmlformats.org/officeDocument/2006/relationships/hyperlink" Target="https://ebs.sakarya.edu.tr/DersDetay/DersinDetayliBilgileri/20614/95072?Disaridan=" TargetMode="External"/><Relationship Id="rId40" Type="http://schemas.openxmlformats.org/officeDocument/2006/relationships/hyperlink" Target="https://ebs.sakarya.edu.tr/BirimDetay/DersPlan/20614" TargetMode="External"/><Relationship Id="rId45" Type="http://schemas.openxmlformats.org/officeDocument/2006/relationships/hyperlink" Target="https://ebs.sakarya.edu.tr/DersDetay/DersinDetayliBilgileri/20614/44290?Disaridan=" TargetMode="External"/><Relationship Id="rId66" Type="http://schemas.openxmlformats.org/officeDocument/2006/relationships/hyperlink" Target="https://ebs.sakarya.edu.tr/DersDetay/DersinDetayliBilgileri/20614/69704?Disaridan=" TargetMode="External"/><Relationship Id="rId87" Type="http://schemas.openxmlformats.org/officeDocument/2006/relationships/hyperlink" Target="https://ebs.sakarya.edu.tr/DersDetay/DersinDetayliBilgileri/20614/95089?Disaridan=" TargetMode="External"/><Relationship Id="rId61" Type="http://schemas.openxmlformats.org/officeDocument/2006/relationships/hyperlink" Target="https://ebs.sakarya.edu.tr/DersDetay/DersinDetayliBilgileri/20614/69800?Disaridan=" TargetMode="External"/><Relationship Id="rId82" Type="http://schemas.openxmlformats.org/officeDocument/2006/relationships/hyperlink" Target="https://ebs.sakarya.edu.tr/DersDetay/DersinDetayliBilgileri/20614/69691?Disaridan=" TargetMode="External"/><Relationship Id="rId19" Type="http://schemas.openxmlformats.org/officeDocument/2006/relationships/hyperlink" Target="https://ebs.sakarya.edu.tr/DersDetay/DersinDetayliBilgileri/20614/95069?Disaridan=" TargetMode="External"/><Relationship Id="rId14" Type="http://schemas.openxmlformats.org/officeDocument/2006/relationships/hyperlink" Target="https://ebs.sakarya.edu.tr/DersDetay/DersinDetayliBilgileri/20614/95070?Disaridan=" TargetMode="External"/><Relationship Id="rId30" Type="http://schemas.openxmlformats.org/officeDocument/2006/relationships/hyperlink" Target="https://ebs.sakarya.edu.tr/DersDetay/DersinDetayliBilgileri/20614/95079?Disaridan=" TargetMode="External"/><Relationship Id="rId35" Type="http://schemas.openxmlformats.org/officeDocument/2006/relationships/hyperlink" Target="https://ebs.sakarya.edu.tr/DersDetay/DersinDetayliBilgileri/20614/95087?Disaridan=" TargetMode="External"/><Relationship Id="rId56" Type="http://schemas.openxmlformats.org/officeDocument/2006/relationships/hyperlink" Target="https://ebs.sakarya.edu.tr/DersDetay/DersinDetayliBilgileri/20614/95093?Disaridan=" TargetMode="External"/><Relationship Id="rId77" Type="http://schemas.openxmlformats.org/officeDocument/2006/relationships/hyperlink" Target="https://ebs.sakarya.edu.tr/BirimDetay/DersPlan/20614" TargetMode="External"/><Relationship Id="rId100" Type="http://schemas.openxmlformats.org/officeDocument/2006/relationships/hyperlink" Target="https://ebs.sakarya.edu.tr/DersDetay/DersinDetayliBilgileri/20614/90628?Disaridan=" TargetMode="External"/><Relationship Id="rId105" Type="http://schemas.openxmlformats.org/officeDocument/2006/relationships/hyperlink" Target="https://ebs.sakarya.edu.tr/DersDetay/DersinDetayliBilgileri/20614/95103?Disaridan=" TargetMode="External"/><Relationship Id="rId8" Type="http://schemas.openxmlformats.org/officeDocument/2006/relationships/hyperlink" Target="https://ebs.sakarya.edu.tr/DersDetay/DersinDetayliBilgileri/20614/50643?Disaridan=" TargetMode="External"/><Relationship Id="rId51" Type="http://schemas.openxmlformats.org/officeDocument/2006/relationships/hyperlink" Target="https://ebs.sakarya.edu.tr/DersDetay/DersinDetayliBilgileri/20614/95090?Disaridan=" TargetMode="External"/><Relationship Id="rId72" Type="http://schemas.openxmlformats.org/officeDocument/2006/relationships/hyperlink" Target="https://ebs.sakarya.edu.tr/DersDetay/DersinDetayliBilgileri/20614/83235?Disaridan=" TargetMode="External"/><Relationship Id="rId93" Type="http://schemas.openxmlformats.org/officeDocument/2006/relationships/hyperlink" Target="https://ebs.sakarya.edu.tr/DersDetay/DersinDetayliBilgileri/20614/50800?Disaridan=" TargetMode="External"/><Relationship Id="rId98" Type="http://schemas.openxmlformats.org/officeDocument/2006/relationships/hyperlink" Target="https://ebs.sakarya.edu.tr/DersDetay/DersinDetayliBilgileri/20614/95095?Disaridan=" TargetMode="External"/><Relationship Id="rId3" Type="http://schemas.openxmlformats.org/officeDocument/2006/relationships/hyperlink" Target="https://ebs.sakarya.edu.tr/DersDetay/DersinDetayliBilgileri/20614/83231?Disaridan=" TargetMode="External"/><Relationship Id="rId25" Type="http://schemas.openxmlformats.org/officeDocument/2006/relationships/hyperlink" Target="https://ebs.sakarya.edu.tr/DersDetay/DersinDetayliBilgileri/20614/50658?Disaridan=" TargetMode="External"/><Relationship Id="rId46" Type="http://schemas.openxmlformats.org/officeDocument/2006/relationships/hyperlink" Target="https://ebs.sakarya.edu.tr/DersDetay/DersinDetayliBilgileri/20614/77612?Disaridan=" TargetMode="External"/><Relationship Id="rId67" Type="http://schemas.openxmlformats.org/officeDocument/2006/relationships/hyperlink" Target="https://ebs.sakarya.edu.tr/DersDetay/DersinDetayliBilgileri/20614/69797?Disarida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M115"/>
  <sheetViews>
    <sheetView tabSelected="1" view="pageBreakPreview" topLeftCell="A64" zoomScaleNormal="100" zoomScaleSheetLayoutView="100" workbookViewId="0">
      <pane xSplit="2" topLeftCell="F1" activePane="topRight" state="frozen"/>
      <selection pane="topRight" activeCell="L79" sqref="L79"/>
    </sheetView>
  </sheetViews>
  <sheetFormatPr defaultColWidth="14.42578125" defaultRowHeight="15" customHeight="1"/>
  <cols>
    <col min="1" max="1" width="3.85546875" customWidth="1"/>
    <col min="2" max="2" width="6" customWidth="1"/>
    <col min="3" max="4" width="27.140625" customWidth="1"/>
    <col min="5" max="5" width="25.28515625" hidden="1" customWidth="1"/>
    <col min="6" max="9" width="27.140625" customWidth="1"/>
    <col min="10" max="10" width="5" hidden="1" customWidth="1"/>
    <col min="11" max="12" width="27.140625" customWidth="1"/>
    <col min="13" max="13" width="1" customWidth="1"/>
    <col min="14" max="14" width="10.85546875" customWidth="1"/>
    <col min="15" max="15" width="14.42578125" customWidth="1"/>
  </cols>
  <sheetData>
    <row r="1" spans="1:13" ht="18.75" customHeight="1" thickTop="1" thickBot="1">
      <c r="A1" s="2"/>
      <c r="B1" s="3"/>
      <c r="C1" s="1006"/>
      <c r="D1" s="1007"/>
      <c r="E1" s="1007"/>
      <c r="F1" s="1008"/>
      <c r="G1" s="1007"/>
      <c r="H1" s="1007"/>
      <c r="I1" s="1007"/>
      <c r="J1" s="1007"/>
      <c r="K1" s="1004"/>
      <c r="L1" s="1005"/>
      <c r="M1" s="11"/>
    </row>
    <row r="2" spans="1:13" ht="15.75" customHeight="1" thickTop="1">
      <c r="A2" s="31"/>
      <c r="B2" s="31" t="str">
        <f>IFERROR(VLOOKUP(A2,'DERS DAĞILIMLARI'!$F:$M,8,0),"")</f>
        <v/>
      </c>
      <c r="C2" s="34"/>
      <c r="D2" s="35"/>
      <c r="E2" s="35"/>
      <c r="F2" s="35"/>
      <c r="G2" s="35"/>
      <c r="H2" s="40" t="s">
        <v>25</v>
      </c>
      <c r="I2" s="35"/>
      <c r="J2" s="35"/>
      <c r="K2" s="35"/>
      <c r="L2" s="35"/>
      <c r="M2" s="47"/>
    </row>
    <row r="3" spans="1:13" ht="15.75" customHeight="1" thickBot="1">
      <c r="A3" s="53"/>
      <c r="B3" s="53"/>
      <c r="C3" s="54"/>
      <c r="D3" s="55"/>
      <c r="E3" s="55"/>
      <c r="F3" s="55"/>
      <c r="G3" s="55"/>
      <c r="H3" s="55" t="s">
        <v>897</v>
      </c>
      <c r="I3" s="55"/>
      <c r="J3" s="55"/>
      <c r="K3" s="55"/>
      <c r="L3" s="55"/>
      <c r="M3" s="47"/>
    </row>
    <row r="4" spans="1:13" ht="18" customHeight="1" thickBot="1">
      <c r="A4" s="60" t="s">
        <v>47</v>
      </c>
      <c r="B4" s="62" t="s">
        <v>49</v>
      </c>
      <c r="C4" s="64"/>
      <c r="D4" s="67"/>
      <c r="E4" s="68"/>
      <c r="F4" s="70"/>
      <c r="G4" s="67"/>
      <c r="H4" s="70"/>
      <c r="I4" s="67"/>
      <c r="J4" s="71"/>
      <c r="K4" s="67"/>
      <c r="L4" s="67"/>
      <c r="M4" s="47"/>
    </row>
    <row r="5" spans="1:13" ht="18" customHeight="1">
      <c r="A5" s="1001" t="s">
        <v>58</v>
      </c>
      <c r="B5" s="83" t="s">
        <v>60</v>
      </c>
      <c r="C5" s="87"/>
      <c r="D5" s="91"/>
      <c r="E5" s="93" t="str">
        <f>IFERROR(VLOOKUP(D5,'DERS DAĞILIMLARI'!$F:$M,8,0),"")</f>
        <v/>
      </c>
      <c r="F5" s="95"/>
      <c r="G5" s="97"/>
      <c r="H5" s="100"/>
      <c r="I5" s="103"/>
      <c r="J5" s="102" t="str">
        <f>IFERROR(VLOOKUP(I5,'DERS DAĞILIMLARI'!$F:$M,8,0),"")</f>
        <v/>
      </c>
      <c r="K5" s="104"/>
      <c r="L5" s="968"/>
      <c r="M5" s="47"/>
    </row>
    <row r="6" spans="1:13" ht="18" customHeight="1">
      <c r="A6" s="1002"/>
      <c r="B6" s="150" t="s">
        <v>68</v>
      </c>
      <c r="C6" s="152" t="s">
        <v>69</v>
      </c>
      <c r="D6" s="91"/>
      <c r="E6" s="154" t="str">
        <f>IFERROR(VLOOKUP(D6,'DERS DAĞILIMLARI'!$F:$M,8,0),"")</f>
        <v/>
      </c>
      <c r="F6" s="155"/>
      <c r="G6" s="158"/>
      <c r="H6" s="160"/>
      <c r="I6" s="163" t="s">
        <v>71</v>
      </c>
      <c r="J6" s="165" t="str">
        <f>IFERROR(VLOOKUP(I6,'DERS DAĞILIMLARI'!$F:$M,8,0),"")</f>
        <v>bb</v>
      </c>
      <c r="K6" s="167" t="s">
        <v>72</v>
      </c>
      <c r="L6" s="969" t="s">
        <v>73</v>
      </c>
      <c r="M6" s="47"/>
    </row>
    <row r="7" spans="1:13" ht="18" customHeight="1">
      <c r="A7" s="1002"/>
      <c r="B7" s="150" t="s">
        <v>74</v>
      </c>
      <c r="C7" s="196" t="s">
        <v>75</v>
      </c>
      <c r="D7" s="91"/>
      <c r="E7" s="154" t="str">
        <f>IFERROR(VLOOKUP(D7,'DERS DAĞILIMLARI'!$F:$M,8,0),"")</f>
        <v/>
      </c>
      <c r="F7" s="155"/>
      <c r="G7" s="199"/>
      <c r="H7" s="160"/>
      <c r="I7" s="163" t="s">
        <v>77</v>
      </c>
      <c r="J7" s="165" t="s">
        <v>78</v>
      </c>
      <c r="K7" s="200" t="s">
        <v>70</v>
      </c>
      <c r="L7" s="969" t="s">
        <v>80</v>
      </c>
      <c r="M7" s="47"/>
    </row>
    <row r="8" spans="1:13" ht="18" customHeight="1">
      <c r="A8" s="1002"/>
      <c r="B8" s="172" t="s">
        <v>83</v>
      </c>
      <c r="C8" s="196" t="s">
        <v>84</v>
      </c>
      <c r="D8" s="204"/>
      <c r="E8" s="154" t="str">
        <f>IFERROR(VLOOKUP(D8,'DERS DAĞILIMLARI'!$F:$M,8,0),"")</f>
        <v/>
      </c>
      <c r="F8" s="205"/>
      <c r="G8" s="206"/>
      <c r="H8" s="207"/>
      <c r="I8" s="208" t="s">
        <v>85</v>
      </c>
      <c r="J8" s="165" t="s">
        <v>78</v>
      </c>
      <c r="K8" s="200" t="s">
        <v>87</v>
      </c>
      <c r="L8" s="969" t="s">
        <v>88</v>
      </c>
      <c r="M8" s="47"/>
    </row>
    <row r="9" spans="1:13" ht="18" customHeight="1">
      <c r="A9" s="1002"/>
      <c r="B9" s="172" t="s">
        <v>89</v>
      </c>
      <c r="C9" s="152"/>
      <c r="D9" s="91"/>
      <c r="E9" s="154" t="str">
        <f>IFERROR(VLOOKUP(D9,'DERS DAĞILIMLARI'!$F:$M,8,0),"")</f>
        <v/>
      </c>
      <c r="F9" s="205"/>
      <c r="G9" s="206"/>
      <c r="H9" s="160" t="s">
        <v>90</v>
      </c>
      <c r="I9" s="209"/>
      <c r="J9" s="165" t="str">
        <f>IFERROR(VLOOKUP(I9,'DERS DAĞILIMLARI'!$F:$M,8,0),"")</f>
        <v/>
      </c>
      <c r="K9" s="167"/>
      <c r="L9" s="210"/>
      <c r="M9" s="47"/>
    </row>
    <row r="10" spans="1:13" ht="18" customHeight="1">
      <c r="A10" s="1002"/>
      <c r="B10" s="172" t="s">
        <v>94</v>
      </c>
      <c r="C10" s="196" t="s">
        <v>91</v>
      </c>
      <c r="D10" s="91"/>
      <c r="E10" s="154" t="str">
        <f>IFERROR(VLOOKUP(D10,'DERS DAĞILIMLARI'!$F:$M,8,0),"")</f>
        <v/>
      </c>
      <c r="F10" s="155" t="s">
        <v>95</v>
      </c>
      <c r="G10" s="158"/>
      <c r="H10" s="211" t="s">
        <v>97</v>
      </c>
      <c r="I10" s="212" t="s">
        <v>99</v>
      </c>
      <c r="J10" s="165" t="str">
        <f>IFERROR(VLOOKUP(I10,'DERS DAĞILIMLARI'!$F:$M,8,0),"")</f>
        <v>ha</v>
      </c>
      <c r="K10" s="213"/>
      <c r="L10" s="968"/>
      <c r="M10" s="47"/>
    </row>
    <row r="11" spans="1:13" ht="18" customHeight="1">
      <c r="A11" s="1002"/>
      <c r="B11" s="215" t="s">
        <v>103</v>
      </c>
      <c r="C11" s="196" t="s">
        <v>92</v>
      </c>
      <c r="D11" s="91"/>
      <c r="E11" s="154" t="str">
        <f>IFERROR(VLOOKUP(D11,'DERS DAĞILIMLARI'!$F:$M,8,0),"")</f>
        <v/>
      </c>
      <c r="F11" s="155" t="s">
        <v>105</v>
      </c>
      <c r="G11" s="158"/>
      <c r="H11" s="207" t="s">
        <v>85</v>
      </c>
      <c r="I11" s="216" t="s">
        <v>70</v>
      </c>
      <c r="J11" s="165" t="s">
        <v>79</v>
      </c>
      <c r="K11" s="213"/>
      <c r="L11" s="969"/>
      <c r="M11" s="47"/>
    </row>
    <row r="12" spans="1:13" ht="18" customHeight="1">
      <c r="A12" s="1002"/>
      <c r="B12" s="172" t="s">
        <v>109</v>
      </c>
      <c r="C12" s="196" t="s">
        <v>84</v>
      </c>
      <c r="D12" s="91"/>
      <c r="E12" s="154" t="str">
        <f>IFERROR(VLOOKUP(D12,'DERS DAĞILIMLARI'!$F:$M,8,0),"")</f>
        <v/>
      </c>
      <c r="F12" s="205" t="s">
        <v>88</v>
      </c>
      <c r="G12" s="158"/>
      <c r="H12" s="207"/>
      <c r="I12" s="216" t="s">
        <v>87</v>
      </c>
      <c r="J12" s="165" t="s">
        <v>79</v>
      </c>
      <c r="K12" s="217"/>
      <c r="L12" s="218"/>
      <c r="M12" s="47"/>
    </row>
    <row r="13" spans="1:13" ht="18" customHeight="1">
      <c r="A13" s="1002"/>
      <c r="B13" s="219" t="s">
        <v>113</v>
      </c>
      <c r="C13" s="220"/>
      <c r="D13" s="221"/>
      <c r="E13" s="222" t="str">
        <f>IFERROR(VLOOKUP(D13,'DERS DAĞILIMLARI'!$F:$M,8,0),"")</f>
        <v/>
      </c>
      <c r="F13" s="223"/>
      <c r="G13" s="224"/>
      <c r="H13" s="225"/>
      <c r="I13" s="226"/>
      <c r="J13" s="165" t="str">
        <f>IFERROR(VLOOKUP(I13,'DERS DAĞILIMLARI'!$F:$M,8,0),"")</f>
        <v/>
      </c>
      <c r="K13" s="227"/>
      <c r="L13" s="228"/>
      <c r="M13" s="229"/>
    </row>
    <row r="14" spans="1:13" ht="18" customHeight="1" thickBot="1">
      <c r="A14" s="1003"/>
      <c r="B14" s="230">
        <v>0.75</v>
      </c>
      <c r="C14" s="231"/>
      <c r="D14" s="232"/>
      <c r="E14" s="233" t="str">
        <f>IFERROR(VLOOKUP(D14,'DERS DAĞILIMLARI'!$F:$M,8,0),"")</f>
        <v/>
      </c>
      <c r="F14" s="234"/>
      <c r="G14" s="235"/>
      <c r="H14" s="236"/>
      <c r="I14" s="237"/>
      <c r="J14" s="165" t="str">
        <f>IFERROR(VLOOKUP(I14,'DERS DAĞILIMLARI'!$F:$M,8,0),"")</f>
        <v/>
      </c>
      <c r="K14" s="238"/>
      <c r="L14" s="239"/>
      <c r="M14" s="229"/>
    </row>
    <row r="15" spans="1:13" ht="18" customHeight="1" thickTop="1">
      <c r="A15" s="1012" t="s">
        <v>39</v>
      </c>
      <c r="B15" s="240" t="s">
        <v>60</v>
      </c>
      <c r="C15" s="152"/>
      <c r="D15" s="241"/>
      <c r="E15" s="93" t="str">
        <f>IFERROR(VLOOKUP(D15,'DERS DAĞILIMLARI'!$F:$M,8,0),"")</f>
        <v/>
      </c>
      <c r="F15" s="242"/>
      <c r="G15" s="199"/>
      <c r="H15" s="211"/>
      <c r="I15" s="243"/>
      <c r="J15" s="165" t="str">
        <f>IFERROR(VLOOKUP(I15,'DERS DAĞILIMLARI'!$F:$M,8,0),"")</f>
        <v/>
      </c>
      <c r="K15" s="213"/>
      <c r="L15" s="969"/>
      <c r="M15" s="47"/>
    </row>
    <row r="16" spans="1:13" ht="18" customHeight="1">
      <c r="A16" s="1013"/>
      <c r="B16" s="240" t="s">
        <v>68</v>
      </c>
      <c r="C16" s="152" t="s">
        <v>107</v>
      </c>
      <c r="D16" s="241"/>
      <c r="E16" s="154" t="str">
        <f>IFERROR(VLOOKUP(D16,'DERS DAĞILIMLARI'!$F:$M,8,0),"")</f>
        <v/>
      </c>
      <c r="F16" s="155" t="s">
        <v>121</v>
      </c>
      <c r="G16" s="158" t="s">
        <v>122</v>
      </c>
      <c r="H16" s="207"/>
      <c r="I16" s="212"/>
      <c r="J16" s="165" t="str">
        <f>IFERROR(VLOOKUP(I16,'DERS DAĞILIMLARI'!$F:$M,8,0),"")</f>
        <v/>
      </c>
      <c r="K16" s="200" t="s">
        <v>123</v>
      </c>
      <c r="L16" s="969" t="s">
        <v>124</v>
      </c>
      <c r="M16" s="47"/>
    </row>
    <row r="17" spans="1:13" ht="18" customHeight="1">
      <c r="A17" s="1013"/>
      <c r="B17" s="240" t="s">
        <v>74</v>
      </c>
      <c r="C17" s="246" t="s">
        <v>108</v>
      </c>
      <c r="D17" s="247"/>
      <c r="E17" s="154" t="str">
        <f>IFERROR(VLOOKUP(D17,'DERS DAĞILIMLARI'!$F:$M,8,0),"")</f>
        <v/>
      </c>
      <c r="F17" s="155" t="s">
        <v>75</v>
      </c>
      <c r="G17" s="199" t="s">
        <v>70</v>
      </c>
      <c r="H17" s="207"/>
      <c r="I17" s="216"/>
      <c r="J17" s="165" t="str">
        <f>IFERROR(VLOOKUP(I17,'DERS DAĞILIMLARI'!$F:$M,8,0),"")</f>
        <v/>
      </c>
      <c r="K17" s="200" t="s">
        <v>112</v>
      </c>
      <c r="L17" s="969" t="s">
        <v>128</v>
      </c>
      <c r="M17" s="47"/>
    </row>
    <row r="18" spans="1:13" ht="18" customHeight="1">
      <c r="A18" s="1013"/>
      <c r="B18" s="240" t="s">
        <v>83</v>
      </c>
      <c r="C18" s="246" t="s">
        <v>84</v>
      </c>
      <c r="D18" s="91"/>
      <c r="E18" s="154" t="str">
        <f>IFERROR(VLOOKUP(D18,'DERS DAĞILIMLARI'!$F:$M,8,0),"")</f>
        <v/>
      </c>
      <c r="F18" s="155" t="s">
        <v>88</v>
      </c>
      <c r="G18" s="199" t="s">
        <v>87</v>
      </c>
      <c r="H18" s="207"/>
      <c r="I18" s="216"/>
      <c r="J18" s="165" t="str">
        <f>IFERROR(VLOOKUP(I18,'DERS DAĞILIMLARI'!$F:$M,8,0),"")</f>
        <v/>
      </c>
      <c r="K18" s="200" t="s">
        <v>130</v>
      </c>
      <c r="L18" s="970" t="s">
        <v>85</v>
      </c>
      <c r="M18" s="47"/>
    </row>
    <row r="19" spans="1:13" ht="18" customHeight="1">
      <c r="A19" s="1013"/>
      <c r="B19" s="240" t="s">
        <v>89</v>
      </c>
      <c r="C19" s="250"/>
      <c r="D19" s="247"/>
      <c r="E19" s="154" t="str">
        <f>IFERROR(VLOOKUP(D19,'DERS DAĞILIMLARI'!$F:$M,8,0),"")</f>
        <v/>
      </c>
      <c r="F19" s="205" t="s">
        <v>131</v>
      </c>
      <c r="G19" s="206"/>
      <c r="H19" s="211" t="s">
        <v>132</v>
      </c>
      <c r="I19" s="251"/>
      <c r="J19" s="165" t="str">
        <f>IFERROR(VLOOKUP(I19,'DERS DAĞILIMLARI'!$F:$M,8,0),"")</f>
        <v/>
      </c>
      <c r="K19" s="167"/>
      <c r="L19" s="969" t="s">
        <v>134</v>
      </c>
      <c r="M19" s="47"/>
    </row>
    <row r="20" spans="1:13" ht="18" customHeight="1">
      <c r="A20" s="1013"/>
      <c r="B20" s="240" t="s">
        <v>94</v>
      </c>
      <c r="C20" s="250"/>
      <c r="D20" s="247" t="s">
        <v>100</v>
      </c>
      <c r="E20" s="154" t="str">
        <f>IFERROR(VLOOKUP(D20,'DERS DAĞILIMLARI'!$F:$M,8,0),"")</f>
        <v>ak</v>
      </c>
      <c r="F20" s="242" t="s">
        <v>101</v>
      </c>
      <c r="G20" s="199"/>
      <c r="H20" s="207" t="s">
        <v>117</v>
      </c>
      <c r="I20" s="163"/>
      <c r="J20" s="165" t="str">
        <f>IFERROR(VLOOKUP(I20,'DERS DAĞILIMLARI'!$F:$M,8,0),"")</f>
        <v/>
      </c>
      <c r="K20" s="213"/>
      <c r="L20" s="969" t="s">
        <v>114</v>
      </c>
      <c r="M20" s="47"/>
    </row>
    <row r="21" spans="1:13" ht="18" customHeight="1">
      <c r="A21" s="1013"/>
      <c r="B21" s="240" t="s">
        <v>103</v>
      </c>
      <c r="C21" s="246"/>
      <c r="D21" s="241" t="s">
        <v>92</v>
      </c>
      <c r="E21" s="154" t="s">
        <v>104</v>
      </c>
      <c r="F21" s="205" t="s">
        <v>88</v>
      </c>
      <c r="G21" s="206"/>
      <c r="H21" s="207" t="s">
        <v>85</v>
      </c>
      <c r="I21" s="163"/>
      <c r="J21" s="165" t="str">
        <f>IFERROR(VLOOKUP(I21,'DERS DAĞILIMLARI'!$F:$M,8,0),"")</f>
        <v/>
      </c>
      <c r="K21" s="264"/>
      <c r="L21" s="970" t="s">
        <v>130</v>
      </c>
      <c r="M21" s="47"/>
    </row>
    <row r="22" spans="1:13" ht="18" customHeight="1">
      <c r="A22" s="1013"/>
      <c r="B22" s="240" t="s">
        <v>109</v>
      </c>
      <c r="C22" s="246"/>
      <c r="D22" s="91" t="s">
        <v>84</v>
      </c>
      <c r="E22" s="154" t="s">
        <v>104</v>
      </c>
      <c r="F22" s="275"/>
      <c r="G22" s="276"/>
      <c r="H22" s="207"/>
      <c r="I22" s="251"/>
      <c r="J22" s="165" t="str">
        <f>IFERROR(VLOOKUP(I22,'DERS DAĞILIMLARI'!$F:$M,8,0),"")</f>
        <v/>
      </c>
      <c r="K22" s="200"/>
      <c r="L22" s="969"/>
      <c r="M22" s="47"/>
    </row>
    <row r="23" spans="1:13" ht="18" customHeight="1">
      <c r="A23" s="1013"/>
      <c r="B23" s="286" t="s">
        <v>113</v>
      </c>
      <c r="C23" s="288"/>
      <c r="D23" s="221"/>
      <c r="E23" s="222" t="str">
        <f>IFERROR(VLOOKUP(D23,'DERS DAĞILIMLARI'!$F:$M,8,0),"")</f>
        <v/>
      </c>
      <c r="F23" s="291"/>
      <c r="G23" s="224"/>
      <c r="H23" s="225"/>
      <c r="I23" s="295"/>
      <c r="J23" s="165" t="str">
        <f>IFERROR(VLOOKUP(I23,'DERS DAĞILIMLARI'!$F:$M,8,0),"")</f>
        <v/>
      </c>
      <c r="K23" s="296"/>
      <c r="L23" s="228"/>
      <c r="M23" s="229"/>
    </row>
    <row r="24" spans="1:13" ht="18" customHeight="1" thickBot="1">
      <c r="A24" s="1014"/>
      <c r="B24" s="230">
        <v>0.75</v>
      </c>
      <c r="C24" s="231"/>
      <c r="D24" s="232"/>
      <c r="E24" s="314" t="str">
        <f>IFERROR(VLOOKUP(D24,'DERS DAĞILIMLARI'!$F:$M,8,0),"")</f>
        <v/>
      </c>
      <c r="F24" s="316"/>
      <c r="G24" s="235"/>
      <c r="H24" s="236"/>
      <c r="I24" s="237"/>
      <c r="J24" s="165" t="str">
        <f>IFERROR(VLOOKUP(I24,'DERS DAĞILIMLARI'!$F:$M,8,0),"")</f>
        <v/>
      </c>
      <c r="K24" s="238"/>
      <c r="L24" s="239"/>
      <c r="M24" s="229"/>
    </row>
    <row r="25" spans="1:13" ht="18" customHeight="1" thickTop="1">
      <c r="A25" s="1015" t="s">
        <v>146</v>
      </c>
      <c r="B25" s="240" t="s">
        <v>60</v>
      </c>
      <c r="C25" s="343"/>
      <c r="D25" s="204"/>
      <c r="E25" s="93" t="str">
        <f>IFERROR(VLOOKUP(D25,'DERS DAĞILIMLARI'!$F:$M,8,0),"")</f>
        <v/>
      </c>
      <c r="F25" s="155"/>
      <c r="G25" s="349"/>
      <c r="H25" s="160"/>
      <c r="I25" s="212"/>
      <c r="J25" s="165" t="str">
        <f>IFERROR(VLOOKUP(I25,'DERS DAĞILIMLARI'!$F:$M,8,0),"")</f>
        <v/>
      </c>
      <c r="K25" s="353"/>
      <c r="L25" s="969"/>
      <c r="M25" s="47"/>
    </row>
    <row r="26" spans="1:13" ht="18" customHeight="1">
      <c r="A26" s="1013"/>
      <c r="B26" s="240" t="s">
        <v>68</v>
      </c>
      <c r="C26" s="152" t="s">
        <v>81</v>
      </c>
      <c r="D26" s="375"/>
      <c r="E26" s="154" t="str">
        <f>IFERROR(VLOOKUP(D26,'DERS DAĞILIMLARI'!$F:$M,8,0),"")</f>
        <v/>
      </c>
      <c r="F26" s="205" t="s">
        <v>150</v>
      </c>
      <c r="G26" s="376"/>
      <c r="H26" s="377" t="s">
        <v>151</v>
      </c>
      <c r="I26" s="216"/>
      <c r="J26" s="165" t="str">
        <f>IFERROR(VLOOKUP(I26,'DERS DAĞILIMLARI'!$F:$M,8,0),"")</f>
        <v/>
      </c>
      <c r="K26" s="213" t="s">
        <v>152</v>
      </c>
      <c r="L26" s="981" t="s">
        <v>155</v>
      </c>
      <c r="M26" s="47"/>
    </row>
    <row r="27" spans="1:13" ht="18" customHeight="1">
      <c r="A27" s="1013"/>
      <c r="B27" s="240" t="s">
        <v>74</v>
      </c>
      <c r="C27" s="196" t="s">
        <v>82</v>
      </c>
      <c r="D27" s="375"/>
      <c r="E27" s="154" t="str">
        <f>IFERROR(VLOOKUP(D27,'DERS DAĞILIMLARI'!$F:$M,8,0),"")</f>
        <v/>
      </c>
      <c r="F27" s="205" t="s">
        <v>108</v>
      </c>
      <c r="G27" s="376"/>
      <c r="H27" s="207" t="s">
        <v>135</v>
      </c>
      <c r="I27" s="216"/>
      <c r="J27" s="165" t="str">
        <f>IFERROR(VLOOKUP(I27,'DERS DAĞILIMLARI'!$F:$M,8,0),"")</f>
        <v/>
      </c>
      <c r="K27" s="200" t="s">
        <v>112</v>
      </c>
      <c r="L27" s="983" t="s">
        <v>106</v>
      </c>
      <c r="M27" s="47"/>
    </row>
    <row r="28" spans="1:13" ht="18" customHeight="1">
      <c r="A28" s="1013"/>
      <c r="B28" s="240" t="s">
        <v>83</v>
      </c>
      <c r="C28" s="196" t="s">
        <v>84</v>
      </c>
      <c r="D28" s="204"/>
      <c r="E28" s="404" t="str">
        <f>IFERROR(VLOOKUP(D28,'DERS DAĞILIMLARI'!$F:$M,8,0),"")</f>
        <v/>
      </c>
      <c r="F28" s="205" t="s">
        <v>88</v>
      </c>
      <c r="G28" s="376"/>
      <c r="H28" s="160" t="s">
        <v>85</v>
      </c>
      <c r="I28" s="212"/>
      <c r="J28" s="165" t="str">
        <f>IFERROR(VLOOKUP(I28,'DERS DAĞILIMLARI'!$F:$M,8,0),"")</f>
        <v/>
      </c>
      <c r="K28" s="405" t="s">
        <v>141</v>
      </c>
      <c r="L28" s="982" t="s">
        <v>130</v>
      </c>
      <c r="M28" s="47"/>
    </row>
    <row r="29" spans="1:13" ht="18" customHeight="1">
      <c r="A29" s="1013"/>
      <c r="B29" s="240" t="s">
        <v>89</v>
      </c>
      <c r="C29" s="407"/>
      <c r="D29" s="408"/>
      <c r="E29" s="409" t="str">
        <f>IFERROR(VLOOKUP(D29,'DERS DAĞILIMLARI'!$F:$M,8,0),"")</f>
        <v/>
      </c>
      <c r="F29" s="996"/>
      <c r="G29" s="410"/>
      <c r="H29" s="411"/>
      <c r="I29" s="412"/>
      <c r="J29" s="165" t="str">
        <f>IFERROR(VLOOKUP(I29,'DERS DAĞILIMLARI'!$F:$M,8,0),"")</f>
        <v/>
      </c>
      <c r="K29" s="413"/>
      <c r="L29" s="971"/>
      <c r="M29" s="47"/>
    </row>
    <row r="30" spans="1:13" ht="18" customHeight="1">
      <c r="A30" s="1013"/>
      <c r="B30" s="240" t="s">
        <v>94</v>
      </c>
      <c r="C30" s="414"/>
      <c r="D30" s="415"/>
      <c r="E30" s="416" t="str">
        <f>IFERROR(VLOOKUP(D30,'DERS DAĞILIMLARI'!$F:$M,8,0),"")</f>
        <v/>
      </c>
      <c r="F30" s="997"/>
      <c r="G30" s="417"/>
      <c r="H30" s="418"/>
      <c r="I30" s="419"/>
      <c r="J30" s="165" t="str">
        <f>IFERROR(VLOOKUP(I30,'DERS DAĞILIMLARI'!$F:$M,8,0),"")</f>
        <v/>
      </c>
      <c r="K30" s="413"/>
      <c r="L30" s="972"/>
      <c r="M30" s="47"/>
    </row>
    <row r="31" spans="1:13" ht="18" customHeight="1">
      <c r="A31" s="1013"/>
      <c r="B31" s="240" t="s">
        <v>103</v>
      </c>
      <c r="C31" s="420"/>
      <c r="D31" s="415"/>
      <c r="E31" s="416" t="str">
        <f>IFERROR(VLOOKUP(D31,'DERS DAĞILIMLARI'!$F:$M,8,0),"")</f>
        <v/>
      </c>
      <c r="F31" s="996"/>
      <c r="G31" s="410"/>
      <c r="H31" s="418"/>
      <c r="I31" s="421"/>
      <c r="J31" s="165" t="str">
        <f>IFERROR(VLOOKUP(I31,'DERS DAĞILIMLARI'!$F:$M,8,0),"")</f>
        <v/>
      </c>
      <c r="K31" s="422"/>
      <c r="L31" s="972"/>
      <c r="M31" s="47"/>
    </row>
    <row r="32" spans="1:13" ht="18" customHeight="1">
      <c r="A32" s="1013"/>
      <c r="B32" s="240" t="s">
        <v>109</v>
      </c>
      <c r="C32" s="420"/>
      <c r="D32" s="423"/>
      <c r="E32" s="416" t="str">
        <f>IFERROR(VLOOKUP(D32,'DERS DAĞILIMLARI'!$F:$M,8,0),"")</f>
        <v/>
      </c>
      <c r="F32" s="996"/>
      <c r="G32" s="424"/>
      <c r="H32" s="426"/>
      <c r="I32" s="421"/>
      <c r="J32" s="165" t="str">
        <f>IFERROR(VLOOKUP(I32,'DERS DAĞILIMLARI'!$F:$M,8,0),"")</f>
        <v/>
      </c>
      <c r="K32" s="422"/>
      <c r="L32" s="971"/>
      <c r="M32" s="47"/>
    </row>
    <row r="33" spans="1:13" ht="18" customHeight="1">
      <c r="A33" s="1013"/>
      <c r="B33" s="286" t="s">
        <v>113</v>
      </c>
      <c r="C33" s="428"/>
      <c r="D33" s="429"/>
      <c r="E33" s="430" t="str">
        <f>IFERROR(VLOOKUP(D33,'DERS DAĞILIMLARI'!$F:$M,8,0),"")</f>
        <v/>
      </c>
      <c r="F33" s="431"/>
      <c r="G33" s="432"/>
      <c r="H33" s="433"/>
      <c r="I33" s="434"/>
      <c r="J33" s="165" t="str">
        <f>IFERROR(VLOOKUP(I33,'DERS DAĞILIMLARI'!$F:$M,8,0),"")</f>
        <v/>
      </c>
      <c r="K33" s="435"/>
      <c r="L33" s="973"/>
      <c r="M33" s="229"/>
    </row>
    <row r="34" spans="1:13" ht="18" customHeight="1" thickBot="1">
      <c r="A34" s="1016"/>
      <c r="B34" s="230">
        <v>0.75</v>
      </c>
      <c r="C34" s="231"/>
      <c r="D34" s="232"/>
      <c r="E34" s="314" t="str">
        <f>IFERROR(VLOOKUP(D34,'DERS DAĞILIMLARI'!$F:$M,8,0),"")</f>
        <v/>
      </c>
      <c r="F34" s="316"/>
      <c r="G34" s="235"/>
      <c r="H34" s="236"/>
      <c r="I34" s="237"/>
      <c r="J34" s="165" t="str">
        <f>IFERROR(VLOOKUP(I34,'DERS DAĞILIMLARI'!$F:$M,8,0),"")</f>
        <v/>
      </c>
      <c r="K34" s="238"/>
      <c r="L34" s="239"/>
      <c r="M34" s="229"/>
    </row>
    <row r="35" spans="1:13" ht="18" customHeight="1" thickTop="1">
      <c r="A35" s="1015" t="s">
        <v>165</v>
      </c>
      <c r="B35" s="437" t="s">
        <v>166</v>
      </c>
      <c r="C35" s="152"/>
      <c r="D35" s="375"/>
      <c r="E35" s="154" t="str">
        <f>IFERROR(VLOOKUP(D35,'DERS DAĞILIMLARI'!$F:$M,8,0),"")</f>
        <v/>
      </c>
      <c r="F35" s="438"/>
      <c r="G35" s="439"/>
      <c r="H35" s="207"/>
      <c r="I35" s="243"/>
      <c r="J35" s="165" t="str">
        <f>IFERROR(VLOOKUP(I35,'DERS DAĞILIMLARI'!$F:$M,8,0),"")</f>
        <v/>
      </c>
      <c r="K35" s="200"/>
      <c r="L35" s="969"/>
      <c r="M35" s="47"/>
    </row>
    <row r="36" spans="1:13" ht="18" customHeight="1">
      <c r="A36" s="1013"/>
      <c r="B36" s="437" t="s">
        <v>60</v>
      </c>
      <c r="C36" s="196"/>
      <c r="D36" s="375"/>
      <c r="E36" s="154" t="str">
        <f>IFERROR(VLOOKUP(D36,'DERS DAĞILIMLARI'!$F:$M,8,0),"")</f>
        <v/>
      </c>
      <c r="F36" s="155"/>
      <c r="G36" s="158"/>
      <c r="H36" s="160"/>
      <c r="I36" s="243"/>
      <c r="J36" s="165" t="str">
        <f>IFERROR(VLOOKUP(I36,'DERS DAĞILIMLARI'!$F:$M,8,0),"")</f>
        <v/>
      </c>
      <c r="K36" s="213"/>
      <c r="L36" s="968"/>
      <c r="M36" s="47"/>
    </row>
    <row r="37" spans="1:13" ht="18" customHeight="1">
      <c r="A37" s="1013"/>
      <c r="B37" s="244" t="s">
        <v>68</v>
      </c>
      <c r="C37" s="152"/>
      <c r="D37" s="375"/>
      <c r="E37" s="154" t="str">
        <f>IFERROR(VLOOKUP(D37,'DERS DAĞILIMLARI'!$F:$M,8,0),"")</f>
        <v/>
      </c>
      <c r="F37" s="205" t="s">
        <v>167</v>
      </c>
      <c r="G37" s="199"/>
      <c r="H37" s="441"/>
      <c r="I37" s="243"/>
      <c r="J37" s="165" t="str">
        <f>IFERROR(VLOOKUP(I37,'DERS DAĞILIMLARI'!$F:$M,8,0),"")</f>
        <v/>
      </c>
      <c r="K37" s="200" t="s">
        <v>168</v>
      </c>
      <c r="L37" s="968"/>
      <c r="M37" s="47"/>
    </row>
    <row r="38" spans="1:13" ht="18" customHeight="1">
      <c r="A38" s="1013"/>
      <c r="B38" s="244" t="s">
        <v>74</v>
      </c>
      <c r="C38" s="196"/>
      <c r="D38" s="204"/>
      <c r="E38" s="404" t="str">
        <f>IFERROR(VLOOKUP(D38,'DERS DAĞILIMLARI'!$F:$M,8,0),"")</f>
        <v/>
      </c>
      <c r="F38" s="205" t="s">
        <v>162</v>
      </c>
      <c r="G38" s="442"/>
      <c r="H38" s="207"/>
      <c r="I38" s="243"/>
      <c r="J38" s="165" t="str">
        <f>IFERROR(VLOOKUP(I38,'DERS DAĞILIMLARI'!$F:$M,8,0),"")</f>
        <v/>
      </c>
      <c r="K38" s="200" t="s">
        <v>135</v>
      </c>
      <c r="L38" s="968"/>
      <c r="M38" s="47"/>
    </row>
    <row r="39" spans="1:13" ht="18" customHeight="1">
      <c r="A39" s="1013"/>
      <c r="B39" s="443" t="s">
        <v>83</v>
      </c>
      <c r="C39" s="196"/>
      <c r="D39" s="204"/>
      <c r="E39" s="404" t="str">
        <f>IFERROR(VLOOKUP(D39,'DERS DAĞILIMLARI'!$F:$M,8,0),"")</f>
        <v/>
      </c>
      <c r="F39" s="205" t="s">
        <v>88</v>
      </c>
      <c r="G39" s="442"/>
      <c r="H39" s="211"/>
      <c r="I39" s="243"/>
      <c r="J39" s="165" t="str">
        <f>IFERROR(VLOOKUP(I39,'DERS DAĞILIMLARI'!$F:$M,8,0),"")</f>
        <v/>
      </c>
      <c r="K39" s="200" t="s">
        <v>130</v>
      </c>
      <c r="L39" s="970"/>
      <c r="M39" s="47"/>
    </row>
    <row r="40" spans="1:13" ht="18" customHeight="1">
      <c r="A40" s="1013"/>
      <c r="B40" s="448" t="s">
        <v>89</v>
      </c>
      <c r="C40" s="152" t="s">
        <v>116</v>
      </c>
      <c r="D40" s="91" t="s">
        <v>119</v>
      </c>
      <c r="E40" s="404" t="str">
        <f>IFERROR(VLOOKUP(D40,'DERS DAĞILIMLARI'!$F:$M,8,0),"")</f>
        <v>ft</v>
      </c>
      <c r="F40" s="452" t="s">
        <v>164</v>
      </c>
      <c r="G40" s="224"/>
      <c r="H40" s="207"/>
      <c r="I40" s="163"/>
      <c r="J40" s="165" t="str">
        <f>IFERROR(VLOOKUP(I40,'DERS DAĞILIMLARI'!$F:$M,8,0),"")</f>
        <v/>
      </c>
      <c r="K40" s="200" t="s">
        <v>171</v>
      </c>
      <c r="L40" s="969"/>
      <c r="M40" s="47"/>
    </row>
    <row r="41" spans="1:13" ht="18" customHeight="1">
      <c r="A41" s="1013"/>
      <c r="B41" s="461" t="s">
        <v>94</v>
      </c>
      <c r="C41" s="462" t="s">
        <v>117</v>
      </c>
      <c r="D41" s="91" t="s">
        <v>114</v>
      </c>
      <c r="E41" s="404" t="s">
        <v>172</v>
      </c>
      <c r="F41" s="155" t="s">
        <v>147</v>
      </c>
      <c r="G41" s="199"/>
      <c r="H41" s="463" t="s">
        <v>173</v>
      </c>
      <c r="I41" s="163"/>
      <c r="J41" s="165" t="str">
        <f>IFERROR(VLOOKUP(I41,'DERS DAĞILIMLARI'!$F:$M,8,0),"")</f>
        <v/>
      </c>
      <c r="K41" s="213" t="s">
        <v>86</v>
      </c>
      <c r="L41" s="968"/>
      <c r="M41" s="47"/>
    </row>
    <row r="42" spans="1:13" ht="18" customHeight="1">
      <c r="A42" s="1013"/>
      <c r="B42" s="461" t="s">
        <v>103</v>
      </c>
      <c r="C42" s="462" t="s">
        <v>141</v>
      </c>
      <c r="D42" s="464" t="s">
        <v>84</v>
      </c>
      <c r="E42" s="154" t="s">
        <v>172</v>
      </c>
      <c r="F42" s="155" t="s">
        <v>88</v>
      </c>
      <c r="G42" s="158"/>
      <c r="H42" s="463" t="s">
        <v>85</v>
      </c>
      <c r="I42" s="208"/>
      <c r="J42" s="165" t="str">
        <f>IFERROR(VLOOKUP(I42,'DERS DAĞILIMLARI'!$F:$M,8,0),"")</f>
        <v/>
      </c>
      <c r="K42" s="217" t="s">
        <v>130</v>
      </c>
      <c r="L42" s="465"/>
      <c r="M42" s="47"/>
    </row>
    <row r="43" spans="1:13" ht="18" customHeight="1">
      <c r="A43" s="1013"/>
      <c r="B43" s="461" t="s">
        <v>109</v>
      </c>
      <c r="C43" s="87"/>
      <c r="D43" s="204"/>
      <c r="E43" s="404" t="str">
        <f>IFERROR(VLOOKUP(D43,'DERS DAĞILIMLARI'!$F:$M,8,0),"")</f>
        <v/>
      </c>
      <c r="F43" s="205"/>
      <c r="G43" s="442"/>
      <c r="H43" s="466" t="s">
        <v>144</v>
      </c>
      <c r="I43" s="163"/>
      <c r="J43" s="165" t="str">
        <f>IFERROR(VLOOKUP(I43,'DERS DAĞILIMLARI'!$F:$M,8,0),"")</f>
        <v/>
      </c>
      <c r="K43" s="217"/>
      <c r="L43" s="465"/>
      <c r="M43" s="47"/>
    </row>
    <row r="44" spans="1:13" ht="18" customHeight="1">
      <c r="A44" s="1013"/>
      <c r="B44" s="467" t="s">
        <v>113</v>
      </c>
      <c r="C44" s="220"/>
      <c r="D44" s="468"/>
      <c r="E44" s="469" t="str">
        <f>IFERROR(VLOOKUP(D44,'DERS DAĞILIMLARI'!$F:$M,8,0),"")</f>
        <v/>
      </c>
      <c r="F44" s="223"/>
      <c r="G44" s="224"/>
      <c r="H44" s="470"/>
      <c r="I44" s="472"/>
      <c r="J44" s="165" t="str">
        <f>IFERROR(VLOOKUP(I44,'DERS DAĞILIMLARI'!$F:$M,8,0),"")</f>
        <v/>
      </c>
      <c r="K44" s="474"/>
      <c r="L44" s="974"/>
      <c r="M44" s="229"/>
    </row>
    <row r="45" spans="1:13" ht="18" customHeight="1" thickBot="1">
      <c r="A45" s="1016"/>
      <c r="B45" s="230">
        <v>0.75</v>
      </c>
      <c r="C45" s="479"/>
      <c r="D45" s="232"/>
      <c r="E45" s="314" t="str">
        <f>IFERROR(VLOOKUP(D45,'DERS DAĞILIMLARI'!$F:$M,8,0),"")</f>
        <v/>
      </c>
      <c r="F45" s="316"/>
      <c r="G45" s="488"/>
      <c r="H45" s="236"/>
      <c r="I45" s="237"/>
      <c r="J45" s="165" t="str">
        <f>IFERROR(VLOOKUP(I45,'DERS DAĞILIMLARI'!$F:$M,8,0),"")</f>
        <v/>
      </c>
      <c r="K45" s="238"/>
      <c r="L45" s="490"/>
      <c r="M45" s="229"/>
    </row>
    <row r="46" spans="1:13" ht="18" customHeight="1" thickTop="1">
      <c r="A46" s="1012" t="s">
        <v>42</v>
      </c>
      <c r="B46" s="461" t="s">
        <v>60</v>
      </c>
      <c r="C46" s="462"/>
      <c r="D46" s="464"/>
      <c r="E46" s="154" t="str">
        <f>IFERROR(VLOOKUP(D46,'DERS DAĞILIMLARI'!$F:$M,8,0),"")</f>
        <v/>
      </c>
      <c r="F46" s="155"/>
      <c r="G46" s="158" t="s">
        <v>161</v>
      </c>
      <c r="H46" s="207"/>
      <c r="I46" s="243"/>
      <c r="J46" s="165" t="str">
        <f>IFERROR(VLOOKUP(I46,'DERS DAĞILIMLARI'!$F:$M,8,0),"")</f>
        <v/>
      </c>
      <c r="K46" s="213"/>
      <c r="L46" s="968"/>
      <c r="M46" s="47"/>
    </row>
    <row r="47" spans="1:13" ht="18" customHeight="1">
      <c r="A47" s="1013"/>
      <c r="B47" s="461" t="s">
        <v>68</v>
      </c>
      <c r="C47" s="250"/>
      <c r="D47" s="91"/>
      <c r="E47" s="154" t="str">
        <f>IFERROR(VLOOKUP(D47,'DERS DAĞILIMLARI'!$F:$M,8,0),"")</f>
        <v/>
      </c>
      <c r="F47" s="155"/>
      <c r="G47" s="199" t="s">
        <v>160</v>
      </c>
      <c r="H47" s="160" t="s">
        <v>180</v>
      </c>
      <c r="I47" s="163"/>
      <c r="J47" s="165" t="str">
        <f>IFERROR(VLOOKUP(I47,'DERS DAĞILIMLARI'!$F:$M,8,0),"")</f>
        <v/>
      </c>
      <c r="K47" s="200"/>
      <c r="L47" s="968"/>
      <c r="M47" s="47"/>
    </row>
    <row r="48" spans="1:13" ht="18" customHeight="1">
      <c r="A48" s="1013"/>
      <c r="B48" s="461" t="s">
        <v>74</v>
      </c>
      <c r="C48" s="196"/>
      <c r="D48" s="91"/>
      <c r="E48" s="154" t="str">
        <f>IFERROR(VLOOKUP(D48,'DERS DAĞILIMLARI'!$F:$M,8,0),"")</f>
        <v/>
      </c>
      <c r="F48" s="205"/>
      <c r="G48" s="206" t="s">
        <v>88</v>
      </c>
      <c r="H48" s="207" t="s">
        <v>129</v>
      </c>
      <c r="I48" s="243"/>
      <c r="J48" s="165" t="str">
        <f>IFERROR(VLOOKUP(I48,'DERS DAĞILIMLARI'!$F:$M,8,0),"")</f>
        <v/>
      </c>
      <c r="K48" s="200"/>
      <c r="L48" s="969"/>
      <c r="M48" s="47"/>
    </row>
    <row r="49" spans="1:13" ht="18" customHeight="1">
      <c r="A49" s="1013"/>
      <c r="B49" s="461" t="s">
        <v>83</v>
      </c>
      <c r="C49" s="246"/>
      <c r="D49" s="91"/>
      <c r="E49" s="154" t="str">
        <f>IFERROR(VLOOKUP(D49,'DERS DAĞILIMLARI'!$F:$M,8,0),"")</f>
        <v/>
      </c>
      <c r="F49" s="155"/>
      <c r="G49" s="158"/>
      <c r="H49" s="207" t="s">
        <v>85</v>
      </c>
      <c r="I49" s="243"/>
      <c r="J49" s="165" t="str">
        <f>IFERROR(VLOOKUP(I49,'DERS DAĞILIMLARI'!$F:$M,8,0),"")</f>
        <v/>
      </c>
      <c r="K49" s="544"/>
      <c r="L49" s="969"/>
      <c r="M49" s="47"/>
    </row>
    <row r="50" spans="1:13" ht="18" customHeight="1">
      <c r="A50" s="1013"/>
      <c r="B50" s="240" t="s">
        <v>89</v>
      </c>
      <c r="C50" s="565"/>
      <c r="D50" s="375"/>
      <c r="E50" s="154" t="str">
        <f>IFERROR(VLOOKUP(D50,'DERS DAĞILIMLARI'!$F:$M,8,0),"")</f>
        <v/>
      </c>
      <c r="F50" s="155"/>
      <c r="G50" s="158"/>
      <c r="H50" s="571"/>
      <c r="I50" s="243"/>
      <c r="J50" s="165" t="str">
        <f>IFERROR(VLOOKUP(I50,'DERS DAĞILIMLARI'!$F:$M,8,0),"")</f>
        <v/>
      </c>
      <c r="K50" s="200"/>
      <c r="L50" s="969"/>
      <c r="M50" s="47"/>
    </row>
    <row r="51" spans="1:13" ht="18" customHeight="1">
      <c r="A51" s="1013"/>
      <c r="B51" s="240" t="s">
        <v>94</v>
      </c>
      <c r="C51" s="196"/>
      <c r="D51" s="375"/>
      <c r="E51" s="154" t="str">
        <f>IFERROR(VLOOKUP(D51,'DERS DAĞILIMLARI'!$F:$M,8,0),"")</f>
        <v/>
      </c>
      <c r="F51" s="155" t="s">
        <v>159</v>
      </c>
      <c r="G51" s="199"/>
      <c r="H51" s="211" t="s">
        <v>267</v>
      </c>
      <c r="I51" s="163" t="s">
        <v>270</v>
      </c>
      <c r="J51" s="165" t="s">
        <v>174</v>
      </c>
      <c r="K51" s="167" t="s">
        <v>271</v>
      </c>
      <c r="L51" s="465"/>
      <c r="M51" s="47"/>
    </row>
    <row r="52" spans="1:13" ht="18" customHeight="1">
      <c r="A52" s="1013"/>
      <c r="B52" s="240" t="s">
        <v>103</v>
      </c>
      <c r="C52" s="152"/>
      <c r="D52" s="615"/>
      <c r="E52" s="154" t="str">
        <f>IFERROR(VLOOKUP(D52,'DERS DAĞILIMLARI'!$F:$M,8,0),"")</f>
        <v/>
      </c>
      <c r="F52" s="205" t="s">
        <v>160</v>
      </c>
      <c r="G52" s="442"/>
      <c r="H52" s="207" t="s">
        <v>114</v>
      </c>
      <c r="I52" s="163" t="s">
        <v>86</v>
      </c>
      <c r="J52" s="165" t="s">
        <v>174</v>
      </c>
      <c r="K52" s="167" t="s">
        <v>340</v>
      </c>
      <c r="L52" s="210"/>
      <c r="M52" s="47"/>
    </row>
    <row r="53" spans="1:13" ht="18" customHeight="1">
      <c r="A53" s="1013"/>
      <c r="B53" s="240" t="s">
        <v>109</v>
      </c>
      <c r="C53" s="152"/>
      <c r="D53" s="643"/>
      <c r="E53" s="404" t="str">
        <f>IFERROR(VLOOKUP(D53,'DERS DAĞILIMLARI'!$F:$M,8,0),"")</f>
        <v/>
      </c>
      <c r="F53" s="205" t="s">
        <v>88</v>
      </c>
      <c r="G53" s="158"/>
      <c r="H53" s="207" t="s">
        <v>85</v>
      </c>
      <c r="I53" s="216" t="s">
        <v>84</v>
      </c>
      <c r="J53" s="165" t="s">
        <v>174</v>
      </c>
      <c r="K53" s="217"/>
      <c r="L53" s="210"/>
      <c r="M53" s="47"/>
    </row>
    <row r="54" spans="1:13" ht="18" customHeight="1">
      <c r="A54" s="1013"/>
      <c r="B54" s="286" t="s">
        <v>113</v>
      </c>
      <c r="C54" s="220"/>
      <c r="D54" s="663"/>
      <c r="E54" s="469" t="str">
        <f>IFERROR(VLOOKUP(D54,'DERS DAĞILIMLARI'!$F:$M,8,0),"")</f>
        <v/>
      </c>
      <c r="F54" s="291"/>
      <c r="G54" s="665"/>
      <c r="H54" s="225"/>
      <c r="I54" s="226"/>
      <c r="J54" s="165" t="str">
        <f>IFERROR(VLOOKUP(I54,'DERS DAĞILIMLARI'!$F:$M,8,0),"")</f>
        <v/>
      </c>
      <c r="K54" s="227"/>
      <c r="L54" s="228"/>
      <c r="M54" s="229"/>
    </row>
    <row r="55" spans="1:13" ht="18" customHeight="1" thickBot="1">
      <c r="A55" s="1016"/>
      <c r="B55" s="230">
        <v>0.75</v>
      </c>
      <c r="C55" s="685"/>
      <c r="D55" s="686"/>
      <c r="E55" s="233" t="str">
        <f>IFERROR(VLOOKUP(D55,'DERS DAĞILIMLARI'!$F:$M,8,0),"")</f>
        <v/>
      </c>
      <c r="F55" s="316"/>
      <c r="G55" s="488"/>
      <c r="H55" s="691"/>
      <c r="I55" s="692"/>
      <c r="J55" s="165" t="str">
        <f>IFERROR(VLOOKUP(I55,'DERS DAĞILIMLARI'!$F:$M,8,0),"")</f>
        <v/>
      </c>
      <c r="K55" s="693"/>
      <c r="L55" s="696"/>
      <c r="M55" s="229"/>
    </row>
    <row r="56" spans="1:13" ht="15" customHeight="1" thickTop="1">
      <c r="A56" s="1017" t="s">
        <v>633</v>
      </c>
      <c r="B56" s="1018"/>
      <c r="C56" s="708" t="s">
        <v>636</v>
      </c>
      <c r="D56" s="709"/>
      <c r="E56" s="710"/>
      <c r="F56" s="711" t="s">
        <v>640</v>
      </c>
      <c r="G56" s="712"/>
      <c r="H56" s="713"/>
      <c r="I56" s="714"/>
      <c r="J56" s="715"/>
      <c r="K56" s="716"/>
      <c r="L56" s="975"/>
      <c r="M56" s="717"/>
    </row>
    <row r="57" spans="1:13" ht="15" customHeight="1" thickBot="1">
      <c r="A57" s="1019"/>
      <c r="B57" s="1020"/>
      <c r="C57" s="719" t="s">
        <v>678</v>
      </c>
      <c r="D57" s="720"/>
      <c r="E57" s="721"/>
      <c r="F57" s="722" t="s">
        <v>680</v>
      </c>
      <c r="G57" s="723"/>
      <c r="H57" s="725"/>
      <c r="I57" s="726"/>
      <c r="J57" s="727"/>
      <c r="K57" s="728"/>
      <c r="L57" s="976"/>
      <c r="M57" s="729"/>
    </row>
    <row r="58" spans="1:13" ht="30" customHeight="1" thickTop="1" thickBot="1">
      <c r="A58" s="730"/>
      <c r="B58" s="731" t="s">
        <v>703</v>
      </c>
      <c r="C58" s="732" t="s">
        <v>894</v>
      </c>
      <c r="D58" s="733"/>
      <c r="E58" s="733"/>
      <c r="F58" s="733"/>
      <c r="G58" s="733"/>
      <c r="H58" s="733"/>
      <c r="I58" s="733"/>
      <c r="J58" s="733"/>
      <c r="K58" s="733"/>
      <c r="L58" s="977"/>
      <c r="M58" s="734"/>
    </row>
    <row r="59" spans="1:13" s="991" customFormat="1" ht="15.75" customHeight="1" thickTop="1">
      <c r="A59" s="986"/>
      <c r="B59" s="986"/>
      <c r="C59" s="987"/>
      <c r="D59" s="988"/>
      <c r="E59" s="988"/>
      <c r="F59" s="988"/>
      <c r="G59" s="988" t="s">
        <v>25</v>
      </c>
      <c r="H59" s="988"/>
      <c r="I59" s="988"/>
      <c r="J59" s="988"/>
      <c r="K59" s="988"/>
      <c r="L59" s="989"/>
      <c r="M59" s="990"/>
    </row>
    <row r="60" spans="1:13" s="991" customFormat="1" ht="15.75" customHeight="1" thickBot="1">
      <c r="A60" s="992"/>
      <c r="B60" s="992"/>
      <c r="C60" s="993"/>
      <c r="D60" s="994"/>
      <c r="E60" s="994"/>
      <c r="F60" s="994" t="s">
        <v>898</v>
      </c>
      <c r="G60" s="994"/>
      <c r="H60" s="994"/>
      <c r="I60" s="994"/>
      <c r="J60" s="994"/>
      <c r="K60" s="994"/>
      <c r="L60" s="995"/>
      <c r="M60" s="990"/>
    </row>
    <row r="61" spans="1:13" ht="18" customHeight="1" thickBot="1">
      <c r="A61" s="748" t="s">
        <v>47</v>
      </c>
      <c r="B61" s="749" t="s">
        <v>49</v>
      </c>
      <c r="C61" s="750"/>
      <c r="D61" s="751"/>
      <c r="E61" s="751"/>
      <c r="F61" s="752"/>
      <c r="G61" s="751"/>
      <c r="H61" s="752"/>
      <c r="I61" s="751"/>
      <c r="J61" s="751"/>
      <c r="K61" s="752"/>
      <c r="L61" s="751"/>
      <c r="M61" s="734"/>
    </row>
    <row r="62" spans="1:13" ht="18" customHeight="1">
      <c r="A62" s="1021" t="s">
        <v>58</v>
      </c>
      <c r="B62" s="758">
        <v>0.625</v>
      </c>
      <c r="C62" s="759"/>
      <c r="D62" s="221"/>
      <c r="E62" s="760" t="str">
        <f>IFERROR(VLOOKUP(D62,'DERS DAĞILIMLARI'!$F:$M,8,0),"")</f>
        <v/>
      </c>
      <c r="F62" s="761"/>
      <c r="G62" s="762"/>
      <c r="H62" s="763"/>
      <c r="I62" s="765"/>
      <c r="J62" s="764" t="str">
        <f>IFERROR(VLOOKUP(I62,'DERS DAĞILIMLARI'!$F:$M,8,0),"")</f>
        <v/>
      </c>
      <c r="K62" s="766"/>
      <c r="L62" s="974"/>
      <c r="M62" s="767"/>
    </row>
    <row r="63" spans="1:13" ht="18" customHeight="1">
      <c r="A63" s="1022"/>
      <c r="B63" s="768">
        <v>0.66666666666666696</v>
      </c>
      <c r="C63" s="769"/>
      <c r="D63" s="770"/>
      <c r="E63" s="222" t="str">
        <f>IFERROR(VLOOKUP(D63,'DERS DAĞILIMLARI'!$F:$M,8,0),"")</f>
        <v/>
      </c>
      <c r="F63" s="223"/>
      <c r="G63" s="771"/>
      <c r="H63" s="225"/>
      <c r="I63" s="772"/>
      <c r="J63" s="773" t="str">
        <f>IFERROR(VLOOKUP(I63,'DERS DAĞILIMLARI'!$F:$M,8,0),"")</f>
        <v/>
      </c>
      <c r="K63" s="774"/>
      <c r="L63" s="974"/>
      <c r="M63" s="767"/>
    </row>
    <row r="64" spans="1:13" ht="18" customHeight="1">
      <c r="A64" s="1022"/>
      <c r="B64" s="775">
        <v>0.70833333333333304</v>
      </c>
      <c r="C64" s="776" t="s">
        <v>69</v>
      </c>
      <c r="D64" s="204"/>
      <c r="E64" s="404" t="str">
        <f>IFERROR(VLOOKUP(D64,'DERS DAĞILIMLARI'!$F:$M,8,0),"")</f>
        <v/>
      </c>
      <c r="F64" s="777" t="s">
        <v>167</v>
      </c>
      <c r="G64" s="442"/>
      <c r="H64" s="441" t="s">
        <v>90</v>
      </c>
      <c r="I64" s="216" t="s">
        <v>99</v>
      </c>
      <c r="J64" s="165" t="str">
        <f>IFERROR(VLOOKUP(I64,'DERS DAĞILIMLARI'!$F:$M,8,0),"")</f>
        <v>ha</v>
      </c>
      <c r="K64" s="200" t="s">
        <v>73</v>
      </c>
      <c r="L64" s="969"/>
      <c r="M64" s="734"/>
    </row>
    <row r="65" spans="1:13" ht="18" customHeight="1">
      <c r="A65" s="1022"/>
      <c r="B65" s="775">
        <v>0.75</v>
      </c>
      <c r="C65" s="776" t="s">
        <v>75</v>
      </c>
      <c r="D65" s="204"/>
      <c r="E65" s="404" t="str">
        <f>IFERROR(VLOOKUP(D65,'DERS DAĞILIMLARI'!$F:$M,8,0),"")</f>
        <v/>
      </c>
      <c r="F65" s="205" t="s">
        <v>162</v>
      </c>
      <c r="G65" s="206"/>
      <c r="H65" s="207" t="s">
        <v>97</v>
      </c>
      <c r="I65" s="216" t="s">
        <v>70</v>
      </c>
      <c r="J65" s="165" t="s">
        <v>79</v>
      </c>
      <c r="K65" s="200" t="s">
        <v>80</v>
      </c>
      <c r="L65" s="969"/>
      <c r="M65" s="734"/>
    </row>
    <row r="66" spans="1:13" ht="18" customHeight="1">
      <c r="A66" s="1022"/>
      <c r="B66" s="775">
        <v>0.79166666666666696</v>
      </c>
      <c r="C66" s="776" t="s">
        <v>84</v>
      </c>
      <c r="D66" s="204"/>
      <c r="E66" s="404" t="str">
        <f>IFERROR(VLOOKUP(D66,'DERS DAĞILIMLARI'!$F:$M,8,0),"")</f>
        <v/>
      </c>
      <c r="F66" s="205" t="s">
        <v>88</v>
      </c>
      <c r="G66" s="206"/>
      <c r="H66" s="441" t="s">
        <v>85</v>
      </c>
      <c r="I66" s="216" t="s">
        <v>87</v>
      </c>
      <c r="J66" s="165" t="s">
        <v>79</v>
      </c>
      <c r="K66" s="779" t="s">
        <v>130</v>
      </c>
      <c r="L66" s="970"/>
      <c r="M66" s="734"/>
    </row>
    <row r="67" spans="1:13" ht="18" customHeight="1">
      <c r="A67" s="1022"/>
      <c r="B67" s="775">
        <v>0.83333333333333304</v>
      </c>
      <c r="C67" s="776" t="s">
        <v>91</v>
      </c>
      <c r="D67" s="204"/>
      <c r="E67" s="404" t="str">
        <f>IFERROR(VLOOKUP(D67,'DERS DAĞILIMLARI'!$F:$M,8,0),"")</f>
        <v/>
      </c>
      <c r="F67" s="205" t="s">
        <v>95</v>
      </c>
      <c r="G67" s="442"/>
      <c r="H67" s="441"/>
      <c r="I67" s="216"/>
      <c r="J67" s="165" t="str">
        <f>IFERROR(VLOOKUP(I67,'DERS DAĞILIMLARI'!$F:$M,8,0),"")</f>
        <v/>
      </c>
      <c r="K67" s="217"/>
      <c r="L67" s="210"/>
      <c r="M67" s="734"/>
    </row>
    <row r="68" spans="1:13" ht="18" customHeight="1">
      <c r="A68" s="1022"/>
      <c r="B68" s="775">
        <v>0.875</v>
      </c>
      <c r="C68" s="776" t="s">
        <v>92</v>
      </c>
      <c r="D68" s="204"/>
      <c r="E68" s="404" t="str">
        <f>IFERROR(VLOOKUP(D68,'DERS DAĞILIMLARI'!$F:$M,8,0),"")</f>
        <v/>
      </c>
      <c r="F68" s="205" t="s">
        <v>105</v>
      </c>
      <c r="G68" s="206"/>
      <c r="H68" s="441"/>
      <c r="I68" s="216"/>
      <c r="J68" s="165" t="str">
        <f>IFERROR(VLOOKUP(I68,'DERS DAĞILIMLARI'!$F:$M,8,0),"")</f>
        <v/>
      </c>
      <c r="K68" s="781"/>
      <c r="L68" s="210"/>
      <c r="M68" s="734"/>
    </row>
    <row r="69" spans="1:13" ht="18" customHeight="1">
      <c r="A69" s="1022"/>
      <c r="B69" s="775">
        <v>0.91666666666666696</v>
      </c>
      <c r="C69" s="776" t="s">
        <v>84</v>
      </c>
      <c r="D69" s="204"/>
      <c r="E69" s="404" t="str">
        <f>IFERROR(VLOOKUP(D69,'DERS DAĞILIMLARI'!$F:$M,8,0),"")</f>
        <v/>
      </c>
      <c r="F69" s="205" t="s">
        <v>88</v>
      </c>
      <c r="G69" s="817" t="s">
        <v>149</v>
      </c>
      <c r="H69" s="207"/>
      <c r="I69" s="216"/>
      <c r="J69" s="165" t="str">
        <f>IFERROR(VLOOKUP(I69,'DERS DAĞILIMLARI'!$F:$M,8,0),"")</f>
        <v/>
      </c>
      <c r="K69" s="782"/>
      <c r="L69" s="969"/>
      <c r="M69" s="734"/>
    </row>
    <row r="70" spans="1:13" ht="18" customHeight="1" thickBot="1">
      <c r="A70" s="1023"/>
      <c r="B70" s="783">
        <v>0.95833333333333304</v>
      </c>
      <c r="C70" s="784"/>
      <c r="D70" s="785"/>
      <c r="E70" s="786" t="str">
        <f>IFERROR(VLOOKUP(D70,'DERS DAĞILIMLARI'!$F:$M,8,0),"")</f>
        <v/>
      </c>
      <c r="F70" s="787"/>
      <c r="G70" s="817" t="s">
        <v>149</v>
      </c>
      <c r="H70" s="789"/>
      <c r="I70" s="790"/>
      <c r="J70" s="165" t="str">
        <f>IFERROR(VLOOKUP(I70,'DERS DAĞILIMLARI'!$F:$M,8,0),"")</f>
        <v/>
      </c>
      <c r="K70" s="791"/>
      <c r="L70" s="978"/>
      <c r="M70" s="734"/>
    </row>
    <row r="71" spans="1:13" ht="18" customHeight="1" thickTop="1">
      <c r="A71" s="1024" t="s">
        <v>39</v>
      </c>
      <c r="B71" s="758">
        <v>0.625</v>
      </c>
      <c r="C71" s="792"/>
      <c r="D71" s="793"/>
      <c r="E71" s="222" t="str">
        <f>IFERROR(VLOOKUP(D71,'DERS DAĞILIMLARI'!$F:$M,8,0),"")</f>
        <v/>
      </c>
      <c r="F71" s="794"/>
      <c r="G71" s="795"/>
      <c r="H71" s="796"/>
      <c r="I71" s="797"/>
      <c r="J71" s="165" t="str">
        <f>IFERROR(VLOOKUP(I71,'DERS DAĞILIMLARI'!$F:$M,8,0),"")</f>
        <v/>
      </c>
      <c r="K71" s="798"/>
      <c r="L71" s="799"/>
      <c r="M71" s="767"/>
    </row>
    <row r="72" spans="1:13" ht="18" customHeight="1">
      <c r="A72" s="1022"/>
      <c r="B72" s="768">
        <v>0.66666666666666696</v>
      </c>
      <c r="C72" s="800"/>
      <c r="D72" s="221"/>
      <c r="E72" s="469" t="str">
        <f>IFERROR(VLOOKUP(D72,'DERS DAĞILIMLARI'!$F:$M,8,0),"")</f>
        <v/>
      </c>
      <c r="F72" s="223"/>
      <c r="G72" s="801"/>
      <c r="H72" s="802"/>
      <c r="I72" s="803"/>
      <c r="J72" s="165" t="str">
        <f>IFERROR(VLOOKUP(I72,'DERS DAĞILIMLARI'!$F:$M,8,0),"")</f>
        <v/>
      </c>
      <c r="K72" s="474"/>
      <c r="L72" s="974"/>
      <c r="M72" s="767"/>
    </row>
    <row r="73" spans="1:13" ht="18" customHeight="1">
      <c r="A73" s="1022"/>
      <c r="B73" s="775">
        <v>0.70833333333333304</v>
      </c>
      <c r="C73" s="804" t="s">
        <v>107</v>
      </c>
      <c r="D73" s="663"/>
      <c r="E73" s="404" t="str">
        <f>IFERROR(VLOOKUP(D73,'DERS DAĞILIMLARI'!$F:$M,8,0),"")</f>
        <v/>
      </c>
      <c r="F73" s="275" t="s">
        <v>121</v>
      </c>
      <c r="G73" s="206" t="s">
        <v>122</v>
      </c>
      <c r="H73" s="207" t="s">
        <v>132</v>
      </c>
      <c r="I73" s="216"/>
      <c r="J73" s="165"/>
      <c r="K73" s="217" t="s">
        <v>123</v>
      </c>
      <c r="L73" s="984" t="s">
        <v>124</v>
      </c>
      <c r="M73" s="734"/>
    </row>
    <row r="74" spans="1:13" ht="18" customHeight="1">
      <c r="A74" s="1022"/>
      <c r="B74" s="775">
        <v>0.75</v>
      </c>
      <c r="C74" s="804" t="s">
        <v>108</v>
      </c>
      <c r="D74" s="91"/>
      <c r="E74" s="154" t="str">
        <f>IFERROR(VLOOKUP(D74,'DERS DAĞILIMLARI'!$F:$M,8,0),"")</f>
        <v/>
      </c>
      <c r="F74" s="275" t="s">
        <v>75</v>
      </c>
      <c r="G74" s="206" t="s">
        <v>70</v>
      </c>
      <c r="H74" s="207" t="s">
        <v>117</v>
      </c>
      <c r="I74" s="216"/>
      <c r="J74" s="165"/>
      <c r="K74" s="200" t="s">
        <v>112</v>
      </c>
      <c r="L74" s="984" t="s">
        <v>128</v>
      </c>
      <c r="M74" s="734"/>
    </row>
    <row r="75" spans="1:13" ht="18" customHeight="1">
      <c r="A75" s="1022"/>
      <c r="B75" s="775">
        <v>0.79166666666666696</v>
      </c>
      <c r="C75" s="804" t="s">
        <v>84</v>
      </c>
      <c r="D75" s="91"/>
      <c r="E75" s="154" t="str">
        <f>IFERROR(VLOOKUP(D75,'DERS DAĞILIMLARI'!$F:$M,8,0),"")</f>
        <v/>
      </c>
      <c r="F75" s="205" t="s">
        <v>88</v>
      </c>
      <c r="G75" s="206" t="s">
        <v>87</v>
      </c>
      <c r="H75" s="207" t="s">
        <v>867</v>
      </c>
      <c r="I75" s="805"/>
      <c r="J75" s="165"/>
      <c r="K75" s="779" t="s">
        <v>130</v>
      </c>
      <c r="L75" s="985" t="s">
        <v>899</v>
      </c>
      <c r="M75" s="734"/>
    </row>
    <row r="76" spans="1:13" ht="18" customHeight="1">
      <c r="A76" s="1022"/>
      <c r="B76" s="775">
        <v>0.83333333333333304</v>
      </c>
      <c r="C76" s="776"/>
      <c r="D76" s="806" t="s">
        <v>100</v>
      </c>
      <c r="E76" s="807" t="str">
        <f>IFERROR(VLOOKUP(D76,'DERS DAĞILIMLARI'!$F:$M,8,0),"")</f>
        <v>ak</v>
      </c>
      <c r="F76" s="205" t="s">
        <v>131</v>
      </c>
      <c r="G76" s="206"/>
      <c r="H76" s="441" t="s">
        <v>618</v>
      </c>
      <c r="I76" s="216"/>
      <c r="J76" s="165" t="str">
        <f>IFERROR(VLOOKUP(I76,'DERS DAĞILIMLARI'!$F:$M,8,0),"")</f>
        <v/>
      </c>
      <c r="K76" s="200" t="s">
        <v>72</v>
      </c>
      <c r="L76" s="969"/>
      <c r="M76" s="734"/>
    </row>
    <row r="77" spans="1:13" ht="18" customHeight="1">
      <c r="A77" s="1022"/>
      <c r="B77" s="775">
        <v>0.875</v>
      </c>
      <c r="C77" s="776"/>
      <c r="D77" s="806" t="s">
        <v>92</v>
      </c>
      <c r="E77" s="93" t="s">
        <v>104</v>
      </c>
      <c r="F77" s="205" t="s">
        <v>101</v>
      </c>
      <c r="G77" s="439"/>
      <c r="H77" s="216" t="s">
        <v>80</v>
      </c>
      <c r="I77" s="216"/>
      <c r="J77" s="165" t="str">
        <f>IFERROR(VLOOKUP(I77,'DERS DAĞILIMLARI'!$F:$M,8,0),"")</f>
        <v/>
      </c>
      <c r="K77" s="217" t="s">
        <v>70</v>
      </c>
      <c r="L77" s="465"/>
      <c r="M77" s="734"/>
    </row>
    <row r="78" spans="1:13" ht="18" customHeight="1">
      <c r="A78" s="1022"/>
      <c r="B78" s="775">
        <v>0.91666666666666696</v>
      </c>
      <c r="C78" s="776"/>
      <c r="D78" s="91" t="s">
        <v>84</v>
      </c>
      <c r="E78" s="404" t="s">
        <v>104</v>
      </c>
      <c r="F78" s="205" t="s">
        <v>88</v>
      </c>
      <c r="G78" s="817" t="s">
        <v>149</v>
      </c>
      <c r="H78" s="805" t="s">
        <v>85</v>
      </c>
      <c r="I78" s="163"/>
      <c r="J78" s="165" t="str">
        <f>IFERROR(VLOOKUP(I78,'DERS DAĞILIMLARI'!$F:$M,8,0),"")</f>
        <v/>
      </c>
      <c r="K78" s="217" t="s">
        <v>87</v>
      </c>
      <c r="L78" s="465"/>
      <c r="M78" s="734"/>
    </row>
    <row r="79" spans="1:13" ht="18" customHeight="1" thickBot="1">
      <c r="A79" s="1023"/>
      <c r="B79" s="808">
        <v>0.95833333333333304</v>
      </c>
      <c r="C79" s="784"/>
      <c r="D79" s="785"/>
      <c r="E79" s="786" t="str">
        <f>IFERROR(VLOOKUP(D79,'DERS DAĞILIMLARI'!$F:$M,8,0),"")</f>
        <v/>
      </c>
      <c r="F79" s="787"/>
      <c r="G79" s="817" t="s">
        <v>149</v>
      </c>
      <c r="H79" s="809"/>
      <c r="I79" s="810"/>
      <c r="J79" s="165" t="str">
        <f>IFERROR(VLOOKUP(I79,'DERS DAĞILIMLARI'!$F:$M,8,0),"")</f>
        <v/>
      </c>
      <c r="K79" s="791"/>
      <c r="L79" s="978"/>
      <c r="M79" s="734"/>
    </row>
    <row r="80" spans="1:13" ht="18" customHeight="1" thickTop="1">
      <c r="A80" s="1024" t="s">
        <v>146</v>
      </c>
      <c r="B80" s="811">
        <v>0.625</v>
      </c>
      <c r="C80" s="812"/>
      <c r="D80" s="813"/>
      <c r="E80" s="814" t="str">
        <f>IFERROR(VLOOKUP(D80,'DERS DAĞILIMLARI'!$F:$M,8,0),"")</f>
        <v/>
      </c>
      <c r="F80" s="794"/>
      <c r="G80" s="795"/>
      <c r="H80" s="796"/>
      <c r="I80" s="797"/>
      <c r="J80" s="165" t="str">
        <f>IFERROR(VLOOKUP(I80,'DERS DAĞILIMLARI'!$F:$M,8,0),"")</f>
        <v/>
      </c>
      <c r="K80" s="815"/>
      <c r="L80" s="799"/>
      <c r="M80" s="767"/>
    </row>
    <row r="81" spans="1:13" ht="18" customHeight="1">
      <c r="A81" s="1022"/>
      <c r="B81" s="768">
        <v>0.66666666666666696</v>
      </c>
      <c r="C81" s="816"/>
      <c r="D81" s="770"/>
      <c r="E81" s="222" t="str">
        <f>IFERROR(VLOOKUP(D81,'DERS DAĞILIMLARI'!$F:$M,8,0),"")</f>
        <v/>
      </c>
      <c r="F81" s="223"/>
      <c r="G81" s="771"/>
      <c r="H81" s="225"/>
      <c r="I81" s="803"/>
      <c r="J81" s="165" t="str">
        <f>IFERROR(VLOOKUP(I81,'DERS DAĞILIMLARI'!$F:$M,8,0),"")</f>
        <v/>
      </c>
      <c r="K81" s="774"/>
      <c r="L81" s="974"/>
      <c r="M81" s="767"/>
    </row>
    <row r="82" spans="1:13" ht="18" customHeight="1">
      <c r="A82" s="1022"/>
      <c r="B82" s="775">
        <v>0.70833333333333304</v>
      </c>
      <c r="C82" s="776" t="s">
        <v>81</v>
      </c>
      <c r="D82" s="375"/>
      <c r="E82" s="154" t="str">
        <f>IFERROR(VLOOKUP(D82,'DERS DAĞILIMLARI'!$F:$M,8,0),"")</f>
        <v/>
      </c>
      <c r="F82" s="205" t="s">
        <v>150</v>
      </c>
      <c r="G82" s="442"/>
      <c r="H82" s="207" t="s">
        <v>151</v>
      </c>
      <c r="I82" s="163"/>
      <c r="J82" s="165" t="str">
        <f>IFERROR(VLOOKUP(I82,'DERS DAĞILIMLARI'!$F:$M,8,0),"")</f>
        <v/>
      </c>
      <c r="K82" s="213" t="s">
        <v>155</v>
      </c>
      <c r="L82" s="969" t="s">
        <v>152</v>
      </c>
      <c r="M82" s="734"/>
    </row>
    <row r="83" spans="1:13" ht="18" customHeight="1">
      <c r="A83" s="1022"/>
      <c r="B83" s="775">
        <v>0.75</v>
      </c>
      <c r="C83" s="776" t="s">
        <v>82</v>
      </c>
      <c r="D83" s="375"/>
      <c r="E83" s="154" t="str">
        <f>IFERROR(VLOOKUP(D83,'DERS DAĞILIMLARI'!$F:$M,8,0),"")</f>
        <v/>
      </c>
      <c r="F83" s="205" t="s">
        <v>108</v>
      </c>
      <c r="G83" s="206"/>
      <c r="H83" s="207" t="s">
        <v>135</v>
      </c>
      <c r="I83" s="216"/>
      <c r="J83" s="165" t="str">
        <f>IFERROR(VLOOKUP(I83,'DERS DAĞILIMLARI'!$F:$M,8,0),"")</f>
        <v/>
      </c>
      <c r="K83" s="213" t="s">
        <v>106</v>
      </c>
      <c r="L83" s="969" t="s">
        <v>112</v>
      </c>
      <c r="M83" s="734"/>
    </row>
    <row r="84" spans="1:13" ht="18" customHeight="1">
      <c r="A84" s="1022"/>
      <c r="B84" s="775">
        <v>0.79166666666666696</v>
      </c>
      <c r="C84" s="776" t="s">
        <v>84</v>
      </c>
      <c r="D84" s="204"/>
      <c r="E84" s="404" t="str">
        <f>IFERROR(VLOOKUP(D84,'DERS DAĞILIMLARI'!$F:$M,8,0),"")</f>
        <v/>
      </c>
      <c r="F84" s="205" t="s">
        <v>88</v>
      </c>
      <c r="G84" s="442"/>
      <c r="H84" s="207" t="s">
        <v>85</v>
      </c>
      <c r="I84" s="163"/>
      <c r="J84" s="165" t="str">
        <f>IFERROR(VLOOKUP(I84,'DERS DAĞILIMLARI'!$F:$M,8,0),"")</f>
        <v/>
      </c>
      <c r="K84" s="213" t="s">
        <v>130</v>
      </c>
      <c r="L84" s="970" t="s">
        <v>141</v>
      </c>
      <c r="M84" s="734"/>
    </row>
    <row r="85" spans="1:13" ht="18" customHeight="1">
      <c r="A85" s="1022"/>
      <c r="B85" s="775">
        <v>0.83333333333333304</v>
      </c>
      <c r="C85" s="776" t="s">
        <v>110</v>
      </c>
      <c r="D85" s="375"/>
      <c r="E85" s="154" t="str">
        <f>IFERROR(VLOOKUP(D85,'DERS DAĞILIMLARI'!$F:$M,8,0),"")</f>
        <v/>
      </c>
      <c r="F85" s="817"/>
      <c r="G85" s="442" t="s">
        <v>161</v>
      </c>
      <c r="H85" s="207"/>
      <c r="I85" s="216"/>
      <c r="J85" s="165" t="str">
        <f>IFERROR(VLOOKUP(I85,'DERS DAĞILIMLARI'!$F:$M,8,0),"")</f>
        <v/>
      </c>
      <c r="K85" s="217" t="s">
        <v>154</v>
      </c>
      <c r="L85" s="969" t="s">
        <v>868</v>
      </c>
      <c r="M85" s="734"/>
    </row>
    <row r="86" spans="1:13" ht="18" customHeight="1">
      <c r="A86" s="1022"/>
      <c r="B86" s="775">
        <v>0.875</v>
      </c>
      <c r="C86" s="776" t="s">
        <v>102</v>
      </c>
      <c r="D86" s="204"/>
      <c r="E86" s="404" t="str">
        <f>IFERROR(VLOOKUP(D86,'DERS DAĞILIMLARI'!$F:$M,8,0),"")</f>
        <v/>
      </c>
      <c r="F86" s="818"/>
      <c r="G86" s="206" t="s">
        <v>160</v>
      </c>
      <c r="H86" s="207"/>
      <c r="I86" s="163"/>
      <c r="J86" s="165" t="str">
        <f>IFERROR(VLOOKUP(I86,'DERS DAĞILIMLARI'!$F:$M,8,0),"")</f>
        <v/>
      </c>
      <c r="K86" s="200" t="s">
        <v>86</v>
      </c>
      <c r="L86" s="969" t="s">
        <v>97</v>
      </c>
      <c r="M86" s="734"/>
    </row>
    <row r="87" spans="1:13" ht="18" customHeight="1">
      <c r="A87" s="1022"/>
      <c r="B87" s="775">
        <v>0.91666666666666696</v>
      </c>
      <c r="C87" s="776" t="s">
        <v>84</v>
      </c>
      <c r="D87" s="204"/>
      <c r="E87" s="404" t="str">
        <f>IFERROR(VLOOKUP(D87,'DERS DAĞILIMLARI'!$F:$M,8,0),"")</f>
        <v/>
      </c>
      <c r="F87" s="818"/>
      <c r="G87" s="206" t="s">
        <v>88</v>
      </c>
      <c r="H87" s="207"/>
      <c r="I87" s="163"/>
      <c r="J87" s="165" t="str">
        <f>IFERROR(VLOOKUP(I87,'DERS DAĞILIMLARI'!$F:$M,8,0),"")</f>
        <v/>
      </c>
      <c r="K87" s="200" t="s">
        <v>85</v>
      </c>
      <c r="L87" s="969" t="s">
        <v>130</v>
      </c>
      <c r="M87" s="734"/>
    </row>
    <row r="88" spans="1:13" ht="18" customHeight="1" thickBot="1">
      <c r="A88" s="1023"/>
      <c r="B88" s="821">
        <v>0.95833333333333304</v>
      </c>
      <c r="C88" s="784"/>
      <c r="D88" s="785"/>
      <c r="E88" s="786" t="str">
        <f>IFERROR(VLOOKUP(D88,'DERS DAĞILIMLARI'!$F:$M,8,0),"")</f>
        <v/>
      </c>
      <c r="F88" s="823"/>
      <c r="G88" s="788"/>
      <c r="H88" s="789"/>
      <c r="I88" s="824"/>
      <c r="J88" s="165" t="str">
        <f>IFERROR(VLOOKUP(I88,'DERS DAĞILIMLARI'!$F:$M,8,0),"")</f>
        <v/>
      </c>
      <c r="K88" s="825"/>
      <c r="L88" s="826"/>
      <c r="M88" s="734"/>
    </row>
    <row r="89" spans="1:13" ht="18" customHeight="1" thickTop="1">
      <c r="A89" s="1024" t="s">
        <v>165</v>
      </c>
      <c r="B89" s="758">
        <v>0.625</v>
      </c>
      <c r="C89" s="812"/>
      <c r="D89" s="813"/>
      <c r="E89" s="814" t="str">
        <f>IFERROR(VLOOKUP(D89,'DERS DAĞILIMLARI'!$F:$M,8,0),"")</f>
        <v/>
      </c>
      <c r="F89" s="794"/>
      <c r="G89" s="795"/>
      <c r="H89" s="827"/>
      <c r="I89" s="828"/>
      <c r="J89" s="165" t="str">
        <f>IFERROR(VLOOKUP(I89,'DERS DAĞILIMLARI'!$F:$M,8,0),"")</f>
        <v/>
      </c>
      <c r="K89" s="798"/>
      <c r="L89" s="799"/>
      <c r="M89" s="767"/>
    </row>
    <row r="90" spans="1:13" ht="18" customHeight="1">
      <c r="A90" s="1022"/>
      <c r="B90" s="768">
        <v>0.66666666666666696</v>
      </c>
      <c r="C90" s="816"/>
      <c r="D90" s="770"/>
      <c r="E90" s="222" t="str">
        <f>IFERROR(VLOOKUP(D90,'DERS DAĞILIMLARI'!$F:$M,8,0),"")</f>
        <v/>
      </c>
      <c r="F90" s="452"/>
      <c r="G90" s="771"/>
      <c r="H90" s="470"/>
      <c r="I90" s="828"/>
      <c r="J90" s="165" t="str">
        <f>IFERROR(VLOOKUP(I90,'DERS DAĞILIMLARI'!$F:$M,8,0),"")</f>
        <v/>
      </c>
      <c r="K90" s="474"/>
      <c r="L90" s="974"/>
      <c r="M90" s="767"/>
    </row>
    <row r="91" spans="1:13" ht="18" customHeight="1">
      <c r="A91" s="1022"/>
      <c r="B91" s="775">
        <v>0.70833333333333304</v>
      </c>
      <c r="C91" s="776" t="s">
        <v>116</v>
      </c>
      <c r="D91" s="793" t="s">
        <v>119</v>
      </c>
      <c r="E91" s="89" t="str">
        <f>IFERROR(VLOOKUP(D91,'DERS DAĞILIMLARI'!$F:$M,8,0),"")</f>
        <v>ft</v>
      </c>
      <c r="F91" s="205" t="s">
        <v>164</v>
      </c>
      <c r="G91" s="442"/>
      <c r="H91" s="441"/>
      <c r="I91" s="472" t="s">
        <v>71</v>
      </c>
      <c r="J91" s="165" t="str">
        <f>IFERROR(VLOOKUP(I91,'DERS DAĞILIMLARI'!$F:$M,8,0),"")</f>
        <v>bb</v>
      </c>
      <c r="K91" s="200" t="s">
        <v>168</v>
      </c>
      <c r="L91" s="969"/>
      <c r="M91" s="734"/>
    </row>
    <row r="92" spans="1:13" ht="18" customHeight="1">
      <c r="A92" s="1022"/>
      <c r="B92" s="775">
        <v>0.75</v>
      </c>
      <c r="C92" s="776" t="s">
        <v>117</v>
      </c>
      <c r="D92" s="793" t="s">
        <v>114</v>
      </c>
      <c r="E92" s="89" t="s">
        <v>172</v>
      </c>
      <c r="F92" s="205" t="s">
        <v>147</v>
      </c>
      <c r="G92" s="206"/>
      <c r="H92" s="441"/>
      <c r="I92" s="163" t="s">
        <v>77</v>
      </c>
      <c r="J92" s="165" t="s">
        <v>78</v>
      </c>
      <c r="K92" s="200" t="s">
        <v>135</v>
      </c>
      <c r="L92" s="969"/>
      <c r="M92" s="734"/>
    </row>
    <row r="93" spans="1:13" ht="18" customHeight="1">
      <c r="A93" s="1022"/>
      <c r="B93" s="775">
        <v>0.79166666666666696</v>
      </c>
      <c r="C93" s="776" t="s">
        <v>141</v>
      </c>
      <c r="D93" s="464" t="s">
        <v>84</v>
      </c>
      <c r="E93" s="153" t="s">
        <v>172</v>
      </c>
      <c r="F93" s="205" t="s">
        <v>88</v>
      </c>
      <c r="G93" s="442"/>
      <c r="H93" s="207"/>
      <c r="I93" s="163" t="s">
        <v>85</v>
      </c>
      <c r="J93" s="165" t="s">
        <v>78</v>
      </c>
      <c r="K93" s="200" t="s">
        <v>130</v>
      </c>
      <c r="L93" s="970"/>
      <c r="M93" s="734"/>
    </row>
    <row r="94" spans="1:13" ht="18" customHeight="1">
      <c r="A94" s="1022"/>
      <c r="B94" s="775">
        <v>0.83333333333333304</v>
      </c>
      <c r="C94" s="776"/>
      <c r="D94" s="464"/>
      <c r="E94" s="153" t="str">
        <f>IFERROR(VLOOKUP(D94,'DERS DAĞILIMLARI'!$F:$M,8,0),"")</f>
        <v/>
      </c>
      <c r="F94" s="205" t="s">
        <v>163</v>
      </c>
      <c r="G94" s="442"/>
      <c r="H94" s="466" t="s">
        <v>173</v>
      </c>
      <c r="I94" s="163"/>
      <c r="J94" s="165" t="str">
        <f>IFERROR(VLOOKUP(I94,'DERS DAĞILIMLARI'!$F:$M,8,0),"")</f>
        <v/>
      </c>
      <c r="K94" s="200" t="s">
        <v>171</v>
      </c>
      <c r="L94" s="969"/>
      <c r="M94" s="734"/>
    </row>
    <row r="95" spans="1:13" ht="18" customHeight="1">
      <c r="A95" s="1022"/>
      <c r="B95" s="775">
        <v>0.875</v>
      </c>
      <c r="C95" s="776"/>
      <c r="D95" s="464"/>
      <c r="E95" s="89" t="str">
        <f>IFERROR(VLOOKUP(D95,'DERS DAĞILIMLARI'!$F:$M,8,0),"")</f>
        <v/>
      </c>
      <c r="F95" s="205" t="s">
        <v>101</v>
      </c>
      <c r="G95" s="442"/>
      <c r="H95" s="466" t="s">
        <v>85</v>
      </c>
      <c r="I95" s="243"/>
      <c r="J95" s="165" t="str">
        <f>IFERROR(VLOOKUP(I95,'DERS DAĞILIMLARI'!$F:$M,8,0),"")</f>
        <v/>
      </c>
      <c r="K95" s="200" t="s">
        <v>86</v>
      </c>
      <c r="L95" s="969"/>
      <c r="M95" s="734"/>
    </row>
    <row r="96" spans="1:13" ht="18" customHeight="1">
      <c r="A96" s="1022"/>
      <c r="B96" s="775">
        <v>0.91666666666666696</v>
      </c>
      <c r="C96" s="776"/>
      <c r="D96" s="375"/>
      <c r="E96" s="154" t="str">
        <f>IFERROR(VLOOKUP(D96,'DERS DAĞILIMLARI'!$F:$M,8,0),"")</f>
        <v/>
      </c>
      <c r="F96" s="205" t="s">
        <v>88</v>
      </c>
      <c r="G96" s="442"/>
      <c r="H96" s="466" t="s">
        <v>144</v>
      </c>
      <c r="I96" s="243"/>
      <c r="J96" s="165" t="str">
        <f>IFERROR(VLOOKUP(I96,'DERS DAĞILIMLARI'!$F:$M,8,0),"")</f>
        <v/>
      </c>
      <c r="K96" s="200" t="s">
        <v>130</v>
      </c>
      <c r="L96" s="969"/>
      <c r="M96" s="734"/>
    </row>
    <row r="97" spans="1:13" ht="18" customHeight="1" thickBot="1">
      <c r="A97" s="1023"/>
      <c r="B97" s="831">
        <v>0.95833333333333304</v>
      </c>
      <c r="C97" s="784"/>
      <c r="D97" s="785"/>
      <c r="E97" s="786" t="str">
        <f>IFERROR(VLOOKUP(D97,'DERS DAĞILIMLARI'!$F:$M,8,0),"")</f>
        <v/>
      </c>
      <c r="F97" s="787"/>
      <c r="G97" s="832"/>
      <c r="H97" s="789"/>
      <c r="I97" s="824"/>
      <c r="J97" s="165" t="str">
        <f>IFERROR(VLOOKUP(I97,'DERS DAĞILIMLARI'!$F:$M,8,0),"")</f>
        <v/>
      </c>
      <c r="K97" s="791"/>
      <c r="L97" s="978"/>
      <c r="M97" s="734"/>
    </row>
    <row r="98" spans="1:13" ht="18" customHeight="1" thickTop="1">
      <c r="A98" s="1024" t="s">
        <v>42</v>
      </c>
      <c r="B98" s="811">
        <v>0.625</v>
      </c>
      <c r="C98" s="769"/>
      <c r="D98" s="837"/>
      <c r="E98" s="222" t="str">
        <f>IFERROR(VLOOKUP(D98,'DERS DAĞILIMLARI'!$F:$M,8,0),"")</f>
        <v/>
      </c>
      <c r="F98" s="223"/>
      <c r="G98" s="771"/>
      <c r="H98" s="225"/>
      <c r="I98" s="803"/>
      <c r="J98" s="165" t="str">
        <f>IFERROR(VLOOKUP(I98,'DERS DAĞILIMLARI'!$F:$M,8,0),"")</f>
        <v/>
      </c>
      <c r="K98" s="474"/>
      <c r="L98" s="974"/>
      <c r="M98" s="767"/>
    </row>
    <row r="99" spans="1:13" ht="18" customHeight="1">
      <c r="A99" s="1022"/>
      <c r="B99" s="768">
        <v>0.66666666666666696</v>
      </c>
      <c r="C99" s="769"/>
      <c r="D99" s="793"/>
      <c r="E99" s="222" t="str">
        <f>IFERROR(VLOOKUP(D99,'DERS DAĞILIMLARI'!$F:$M,8,0),"")</f>
        <v/>
      </c>
      <c r="F99" s="223"/>
      <c r="G99" s="771"/>
      <c r="H99" s="225"/>
      <c r="I99" s="803"/>
      <c r="J99" s="165" t="str">
        <f>IFERROR(VLOOKUP(I99,'DERS DAĞILIMLARI'!$F:$M,8,0),"")</f>
        <v/>
      </c>
      <c r="K99" s="474"/>
      <c r="L99" s="974"/>
      <c r="M99" s="767"/>
    </row>
    <row r="100" spans="1:13" ht="18" customHeight="1">
      <c r="A100" s="1022"/>
      <c r="B100" s="775">
        <v>0.70833333333333304</v>
      </c>
      <c r="C100" s="804" t="s">
        <v>115</v>
      </c>
      <c r="D100" s="91"/>
      <c r="E100" s="222" t="str">
        <f>IFERROR(VLOOKUP(D100,'DERS DAĞILIMLARI'!$F:$M,8,0),"")</f>
        <v/>
      </c>
      <c r="F100" s="205" t="s">
        <v>159</v>
      </c>
      <c r="G100" s="439"/>
      <c r="H100" s="207" t="s">
        <v>180</v>
      </c>
      <c r="I100" s="216"/>
      <c r="J100" s="165"/>
      <c r="K100" s="167" t="s">
        <v>271</v>
      </c>
      <c r="L100" s="969"/>
      <c r="M100" s="734"/>
    </row>
    <row r="101" spans="1:13" ht="18" customHeight="1">
      <c r="A101" s="1022"/>
      <c r="B101" s="775">
        <v>0.75</v>
      </c>
      <c r="C101" s="804" t="s">
        <v>101</v>
      </c>
      <c r="D101" s="91"/>
      <c r="E101" s="222" t="str">
        <f>IFERROR(VLOOKUP(D101,'DERS DAĞILIMLARI'!$F:$M,8,0),"")</f>
        <v/>
      </c>
      <c r="F101" s="205" t="s">
        <v>160</v>
      </c>
      <c r="G101" s="439"/>
      <c r="H101" s="207" t="s">
        <v>129</v>
      </c>
      <c r="I101" s="216"/>
      <c r="J101" s="165"/>
      <c r="K101" s="167" t="s">
        <v>870</v>
      </c>
      <c r="L101" s="969"/>
      <c r="M101" s="734"/>
    </row>
    <row r="102" spans="1:13" ht="18" customHeight="1">
      <c r="A102" s="1022"/>
      <c r="B102" s="775">
        <v>0.79166666666666696</v>
      </c>
      <c r="C102" s="776" t="s">
        <v>84</v>
      </c>
      <c r="D102" s="464"/>
      <c r="E102" s="154" t="str">
        <f>IFERROR(VLOOKUP(D102,'DERS DAĞILIMLARI'!$F:$M,8,0),"")</f>
        <v/>
      </c>
      <c r="F102" s="205" t="s">
        <v>88</v>
      </c>
      <c r="G102" s="439"/>
      <c r="H102" s="207" t="s">
        <v>85</v>
      </c>
      <c r="I102" s="216"/>
      <c r="J102" s="165"/>
      <c r="K102" s="217"/>
      <c r="L102" s="969"/>
      <c r="M102" s="734"/>
    </row>
    <row r="103" spans="1:13" ht="18" customHeight="1">
      <c r="A103" s="1022"/>
      <c r="B103" s="775">
        <v>0.83333333333333304</v>
      </c>
      <c r="C103" s="776"/>
      <c r="D103" s="464"/>
      <c r="E103" s="154" t="str">
        <f>IFERROR(VLOOKUP(D103,'DERS DAĞILIMLARI'!$F:$M,8,0),"")</f>
        <v/>
      </c>
      <c r="F103" s="205"/>
      <c r="G103" s="439"/>
      <c r="H103" s="441" t="s">
        <v>267</v>
      </c>
      <c r="I103" s="163" t="s">
        <v>270</v>
      </c>
      <c r="J103" s="165" t="s">
        <v>174</v>
      </c>
      <c r="K103" s="200"/>
      <c r="L103" s="969"/>
      <c r="M103" s="734"/>
    </row>
    <row r="104" spans="1:13" ht="18" customHeight="1">
      <c r="A104" s="1022"/>
      <c r="B104" s="775">
        <v>0.875</v>
      </c>
      <c r="C104" s="776"/>
      <c r="D104" s="464"/>
      <c r="E104" s="154" t="str">
        <f>IFERROR(VLOOKUP(D104,'DERS DAĞILIMLARI'!$F:$M,8,0),"")</f>
        <v/>
      </c>
      <c r="F104" s="205"/>
      <c r="G104" s="439"/>
      <c r="H104" s="441" t="s">
        <v>114</v>
      </c>
      <c r="I104" s="163" t="s">
        <v>86</v>
      </c>
      <c r="J104" s="165" t="s">
        <v>174</v>
      </c>
      <c r="K104" s="200"/>
      <c r="L104" s="969"/>
      <c r="M104" s="734"/>
    </row>
    <row r="105" spans="1:13" ht="18" customHeight="1">
      <c r="A105" s="1022"/>
      <c r="B105" s="775">
        <v>0.91666666666666696</v>
      </c>
      <c r="C105" s="848"/>
      <c r="D105" s="375"/>
      <c r="E105" s="154" t="str">
        <f>IFERROR(VLOOKUP(D105,'DERS DAĞILIMLARI'!$F:$M,8,0),"")</f>
        <v/>
      </c>
      <c r="F105" s="205"/>
      <c r="G105" s="439"/>
      <c r="H105" s="207" t="s">
        <v>85</v>
      </c>
      <c r="I105" s="163" t="s">
        <v>84</v>
      </c>
      <c r="J105" s="165" t="s">
        <v>174</v>
      </c>
      <c r="K105" s="200"/>
      <c r="L105" s="969"/>
      <c r="M105" s="734"/>
    </row>
    <row r="106" spans="1:13" ht="18" customHeight="1" thickBot="1">
      <c r="A106" s="1023"/>
      <c r="B106" s="821">
        <v>0.95833333333333304</v>
      </c>
      <c r="C106" s="784"/>
      <c r="D106" s="785"/>
      <c r="E106" s="786" t="str">
        <f>IFERROR(VLOOKUP(D106,'DERS DAĞILIMLARI'!$F:$M,8,0),"")</f>
        <v/>
      </c>
      <c r="F106" s="787"/>
      <c r="G106" s="788"/>
      <c r="H106" s="789"/>
      <c r="I106" s="790"/>
      <c r="J106" s="165" t="str">
        <f>IFERROR(VLOOKUP(I106,'DERS DAĞILIMLARI'!$F:$M,8,0),"")</f>
        <v/>
      </c>
      <c r="K106" s="825"/>
      <c r="L106" s="826"/>
      <c r="M106" s="734"/>
    </row>
    <row r="107" spans="1:13" ht="15" customHeight="1" thickTop="1">
      <c r="A107" s="1025" t="s">
        <v>633</v>
      </c>
      <c r="B107" s="1026"/>
      <c r="C107" s="852"/>
      <c r="D107" s="853"/>
      <c r="E107" s="854"/>
      <c r="F107" s="855"/>
      <c r="G107" s="856"/>
      <c r="H107" s="857"/>
      <c r="I107" s="858"/>
      <c r="J107" s="859"/>
      <c r="K107" s="860"/>
      <c r="L107" s="979"/>
      <c r="M107" s="734"/>
    </row>
    <row r="108" spans="1:13" ht="15" customHeight="1" thickBot="1">
      <c r="A108" s="1027"/>
      <c r="B108" s="1028"/>
      <c r="C108" s="861"/>
      <c r="D108" s="862"/>
      <c r="E108" s="863"/>
      <c r="F108" s="864"/>
      <c r="G108" s="865"/>
      <c r="H108" s="866"/>
      <c r="I108" s="867"/>
      <c r="J108" s="868"/>
      <c r="K108" s="869"/>
      <c r="L108" s="980"/>
      <c r="M108" s="734"/>
    </row>
    <row r="109" spans="1:13" ht="13.5" customHeight="1" thickTop="1">
      <c r="A109" s="999"/>
      <c r="B109" s="1000"/>
      <c r="C109" s="870">
        <f>SUM(C113:C114)</f>
        <v>36</v>
      </c>
      <c r="D109" s="870">
        <f>SUM(D113:D114)</f>
        <v>12</v>
      </c>
      <c r="E109" s="871">
        <f>SUM('DERS YÜKLERİ'!BM3:BM47)</f>
        <v>12</v>
      </c>
      <c r="F109" s="870">
        <f>SUM(F113:F114)</f>
        <v>45</v>
      </c>
      <c r="G109" s="870">
        <f>SUM(G113:G114)</f>
        <v>16</v>
      </c>
      <c r="H109" s="870">
        <f>SUM(H113:H114)</f>
        <v>39</v>
      </c>
      <c r="I109" s="870">
        <f>SUM(I113:I114)</f>
        <v>18</v>
      </c>
      <c r="J109" s="871">
        <f>SUM('DERS YÜKLERİ'!BQ3:BQ47)</f>
        <v>18</v>
      </c>
      <c r="K109" s="870">
        <f>SUM(K113:K114)</f>
        <v>40</v>
      </c>
      <c r="L109" s="870"/>
      <c r="M109" s="872"/>
    </row>
    <row r="110" spans="1:13" s="1109" customFormat="1" ht="22.5" customHeight="1">
      <c r="A110" s="1100"/>
      <c r="B110" s="1101" t="s">
        <v>703</v>
      </c>
      <c r="C110" s="1102" t="s">
        <v>895</v>
      </c>
      <c r="D110" s="1103"/>
      <c r="E110" s="1104"/>
      <c r="F110" s="1103"/>
      <c r="G110" s="1105"/>
      <c r="H110" s="1105"/>
      <c r="I110" s="1105"/>
      <c r="J110" s="1106"/>
      <c r="K110" s="1105"/>
      <c r="L110" s="1107"/>
      <c r="M110" s="1108"/>
    </row>
    <row r="111" spans="1:13" ht="15.75" customHeight="1">
      <c r="A111" s="873"/>
      <c r="B111" s="874"/>
      <c r="C111" s="1110" t="s">
        <v>896</v>
      </c>
      <c r="D111" s="1110"/>
      <c r="E111" s="1110"/>
      <c r="F111" s="1110"/>
      <c r="G111" s="1110"/>
      <c r="H111" s="1110"/>
      <c r="I111" s="1110"/>
      <c r="J111" s="876"/>
      <c r="K111" s="875"/>
      <c r="L111" s="877"/>
      <c r="M111" s="734"/>
    </row>
    <row r="112" spans="1:13" ht="15.75" customHeight="1">
      <c r="A112" s="878"/>
      <c r="B112" s="879"/>
      <c r="C112" s="1009"/>
      <c r="D112" s="1010"/>
      <c r="E112" s="1010"/>
      <c r="F112" s="1011"/>
      <c r="G112" s="880"/>
      <c r="H112" s="880"/>
      <c r="I112" s="880"/>
      <c r="J112" s="881"/>
      <c r="K112" s="880"/>
      <c r="L112" s="882"/>
      <c r="M112" s="734"/>
    </row>
    <row r="113" spans="1:13" ht="2.25" customHeight="1">
      <c r="A113" s="883"/>
      <c r="B113" s="884"/>
      <c r="C113" s="885">
        <f>COUNTA(C5:C55)</f>
        <v>15</v>
      </c>
      <c r="D113" s="885">
        <f>COUNTA(D5:D55)</f>
        <v>6</v>
      </c>
      <c r="E113" s="886"/>
      <c r="F113" s="885">
        <f>COUNTA(F5:F55)</f>
        <v>21</v>
      </c>
      <c r="G113" s="885">
        <f>COUNTA(G5:G55)</f>
        <v>6</v>
      </c>
      <c r="H113" s="885">
        <f>COUNTA(H5:H55)</f>
        <v>18</v>
      </c>
      <c r="I113" s="885">
        <f>COUNTA(I5:I55)</f>
        <v>9</v>
      </c>
      <c r="J113" s="887"/>
      <c r="K113" s="885">
        <f>COUNTA(K5:K55)</f>
        <v>17</v>
      </c>
      <c r="L113" s="885"/>
      <c r="M113" s="888"/>
    </row>
    <row r="114" spans="1:13" ht="15.75" hidden="1" customHeight="1">
      <c r="A114" s="891"/>
      <c r="B114" s="892"/>
      <c r="C114" s="893">
        <f>COUNTA(C62:C106)</f>
        <v>21</v>
      </c>
      <c r="D114" s="893">
        <f>COUNTA(D62:D106)</f>
        <v>6</v>
      </c>
      <c r="E114" s="890"/>
      <c r="F114" s="893">
        <f>COUNTA(F62:F106)</f>
        <v>24</v>
      </c>
      <c r="G114" s="893">
        <f>COUNTA(G62:G106)</f>
        <v>10</v>
      </c>
      <c r="H114" s="893">
        <f>COUNTA(H62:H106)</f>
        <v>21</v>
      </c>
      <c r="I114" s="893">
        <f>COUNTA(I62:I106)</f>
        <v>9</v>
      </c>
      <c r="J114" s="890"/>
      <c r="K114" s="893">
        <f>COUNTA(K62:K106)</f>
        <v>23</v>
      </c>
      <c r="L114" s="893"/>
      <c r="M114" s="889"/>
    </row>
    <row r="115" spans="1:13" ht="15.75" hidden="1" customHeight="1">
      <c r="A115" s="891"/>
      <c r="B115" s="892"/>
      <c r="C115" s="893"/>
      <c r="D115" s="893"/>
      <c r="E115" s="890"/>
      <c r="F115" s="893"/>
      <c r="G115" s="893"/>
      <c r="H115" s="893"/>
      <c r="I115" s="893"/>
      <c r="J115" s="890"/>
      <c r="K115" s="893"/>
      <c r="L115" s="893"/>
      <c r="M115" s="889"/>
    </row>
  </sheetData>
  <mergeCells count="18">
    <mergeCell ref="C112:F112"/>
    <mergeCell ref="A15:A24"/>
    <mergeCell ref="A25:A34"/>
    <mergeCell ref="A35:A45"/>
    <mergeCell ref="A46:A55"/>
    <mergeCell ref="A56:B57"/>
    <mergeCell ref="A62:A70"/>
    <mergeCell ref="A71:A79"/>
    <mergeCell ref="A80:A88"/>
    <mergeCell ref="A89:A97"/>
    <mergeCell ref="A98:A106"/>
    <mergeCell ref="A107:B108"/>
    <mergeCell ref="C111:I111"/>
    <mergeCell ref="A109:B109"/>
    <mergeCell ref="A5:A14"/>
    <mergeCell ref="K1:L1"/>
    <mergeCell ref="C1:F1"/>
    <mergeCell ref="G1:J1"/>
  </mergeCells>
  <conditionalFormatting sqref="E109">
    <cfRule type="expression" dxfId="58" priority="1">
      <formula>($D109=$E109)</formula>
    </cfRule>
  </conditionalFormatting>
  <conditionalFormatting sqref="J109">
    <cfRule type="expression" dxfId="57" priority="5">
      <formula>($I109=$J109)</formula>
    </cfRule>
  </conditionalFormatting>
  <conditionalFormatting sqref="M1:M55 M57:M115 A1:L110 A112:L115 A111:C111 J111:L111">
    <cfRule type="cellIs" dxfId="56" priority="10" operator="equal">
      <formula>"A-305"</formula>
    </cfRule>
  </conditionalFormatting>
  <conditionalFormatting sqref="M1:M55 M57:M115 A1:L110 A112:L115 A111:C111 J111:L111">
    <cfRule type="cellIs" dxfId="55" priority="11" operator="equal">
      <formula>"A-306"</formula>
    </cfRule>
  </conditionalFormatting>
  <conditionalFormatting sqref="M1:M55 M57:M115 A1:L110 A112:L115 A111:C111 J111:L111">
    <cfRule type="cellIs" dxfId="54" priority="12" operator="equal">
      <formula>"A-307"</formula>
    </cfRule>
  </conditionalFormatting>
  <conditionalFormatting sqref="M1:M55 M57:M115 A1:L110 A112:L115 A111:C111 J111:L111">
    <cfRule type="cellIs" dxfId="53" priority="13" operator="equal">
      <formula>"A-308"</formula>
    </cfRule>
  </conditionalFormatting>
  <conditionalFormatting sqref="M1:M55 M57:M115 A1:L110 A112:L115 A111:C111 J111:L111">
    <cfRule type="cellIs" dxfId="52" priority="14" operator="equal">
      <formula>"Kongre Mer. Salon 7"</formula>
    </cfRule>
  </conditionalFormatting>
  <pageMargins left="0.7" right="0.7" top="0.75" bottom="0.75" header="0" footer="0"/>
  <pageSetup scale="44" orientation="landscape" r:id="rId1"/>
  <rowBreaks count="1" manualBreakCount="1">
    <brk id="58" max="16383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DropDown="1" showErrorMessage="1">
          <x14:formula1>
            <xm:f>'DERS YÜKLERİ'!$E$3:$E$47</xm:f>
          </x14:formula1>
          <xm:sqref>E10:E55 J5:J55 E62:E106 J62:J106</xm:sqref>
        </x14:dataValidation>
        <x14:dataValidation type="list" allowBlank="1" showDropDown="1">
          <x14:formula1>
            <xm:f>'DERS DAĞILIMLARI'!$O$5:$T$20</xm:f>
          </x14:formula1>
          <xm:sqref>C5:D55 C62:D106</xm:sqref>
        </x14:dataValidation>
        <x14:dataValidation type="list" allowBlank="1" showDropDown="1">
          <x14:formula1>
            <xm:f>'DERS DAĞILIMLARI'!$O$107:$T$151</xm:f>
          </x14:formula1>
          <xm:sqref>K62:L106 K5:L55</xm:sqref>
        </x14:dataValidation>
        <x14:dataValidation type="list" allowBlank="1" showDropDown="1">
          <x14:formula1>
            <xm:f>'DERS DAĞILIMLARI'!$O$25:$T$42</xm:f>
          </x14:formula1>
          <xm:sqref>F5:G55 F62:G106</xm:sqref>
        </x14:dataValidation>
        <x14:dataValidation type="list" allowBlank="1" showDropDown="1">
          <x14:formula1>
            <xm:f>'DERS YÜKLERİ'!$E$3:$E$47</xm:f>
          </x14:formula1>
          <xm:sqref>E5:E9</xm:sqref>
        </x14:dataValidation>
        <x14:dataValidation type="list" allowBlank="1" showDropDown="1">
          <x14:formula1>
            <xm:f>'DERS DAĞILIMLARI'!$O$47:$T$102</xm:f>
          </x14:formula1>
          <xm:sqref>H5:I55 H62:I106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T226"/>
  <sheetViews>
    <sheetView workbookViewId="0"/>
  </sheetViews>
  <sheetFormatPr defaultColWidth="14.42578125" defaultRowHeight="15" customHeight="1" outlineLevelRow="1" outlineLevelCol="1"/>
  <cols>
    <col min="1" max="1" width="4" customWidth="1" collapsed="1"/>
    <col min="2" max="2" width="12.5703125" hidden="1" customWidth="1" outlineLevel="1"/>
    <col min="3" max="3" width="4.140625" customWidth="1"/>
    <col min="4" max="4" width="8.5703125" customWidth="1"/>
    <col min="5" max="5" width="12.42578125" customWidth="1"/>
    <col min="6" max="6" width="48.85546875" customWidth="1"/>
    <col min="7" max="8" width="5.85546875" customWidth="1"/>
    <col min="9" max="9" width="35.42578125" customWidth="1"/>
    <col min="10" max="10" width="35" customWidth="1" collapsed="1"/>
    <col min="11" max="11" width="30.42578125" hidden="1" customWidth="1" outlineLevel="1"/>
    <col min="12" max="12" width="5" customWidth="1" collapsed="1"/>
    <col min="13" max="13" width="4.7109375" hidden="1" customWidth="1" outlineLevel="1"/>
    <col min="14" max="14" width="2.28515625" customWidth="1" collapsed="1"/>
    <col min="15" max="17" width="5.85546875" hidden="1" customWidth="1" outlineLevel="1"/>
    <col min="18" max="18" width="42" customWidth="1" collapsed="1"/>
    <col min="19" max="19" width="7.85546875" hidden="1" customWidth="1" outlineLevel="1"/>
    <col min="20" max="20" width="29.28515625" customWidth="1" collapsed="1"/>
    <col min="21" max="22" width="4.42578125" hidden="1" customWidth="1" outlineLevel="1"/>
    <col min="23" max="24" width="4.42578125" customWidth="1"/>
    <col min="25" max="25" width="5" customWidth="1" collapsed="1"/>
    <col min="26" max="26" width="5.85546875" hidden="1" customWidth="1" outlineLevel="1"/>
    <col min="27" max="27" width="4.42578125" hidden="1" customWidth="1" outlineLevel="1"/>
    <col min="28" max="71" width="5" hidden="1" customWidth="1" outlineLevel="1"/>
    <col min="72" max="72" width="5" customWidth="1"/>
  </cols>
  <sheetData>
    <row r="1" spans="1:72" ht="20.25" customHeight="1">
      <c r="A1" s="1"/>
      <c r="B1" s="4"/>
      <c r="C1" s="1050" t="s">
        <v>2</v>
      </c>
      <c r="D1" s="1018"/>
      <c r="E1" s="1018"/>
      <c r="F1" s="1018"/>
      <c r="G1" s="1018"/>
      <c r="H1" s="1018"/>
      <c r="I1" s="1018"/>
      <c r="J1" s="1018"/>
      <c r="K1" s="5"/>
      <c r="L1" s="6"/>
      <c r="M1" s="6"/>
      <c r="N1" s="7"/>
      <c r="O1" s="8"/>
      <c r="P1" s="8"/>
      <c r="Q1" s="8"/>
      <c r="R1" s="9"/>
      <c r="S1" s="10"/>
      <c r="T1" s="12"/>
      <c r="U1" s="13"/>
      <c r="V1" s="1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7.25" customHeight="1">
      <c r="A2" s="14"/>
      <c r="B2" s="16"/>
      <c r="C2" s="1050" t="s">
        <v>9</v>
      </c>
      <c r="D2" s="1018"/>
      <c r="E2" s="1018"/>
      <c r="F2" s="1018"/>
      <c r="G2" s="1018"/>
      <c r="H2" s="1018"/>
      <c r="I2" s="1018"/>
      <c r="J2" s="1018"/>
      <c r="K2" s="18"/>
      <c r="L2" s="19"/>
      <c r="M2" s="19"/>
      <c r="N2" s="20"/>
      <c r="O2" s="21"/>
      <c r="P2" s="21"/>
      <c r="Q2" s="21"/>
      <c r="R2" s="14"/>
      <c r="S2" s="22"/>
      <c r="T2" s="23"/>
      <c r="U2" s="24"/>
      <c r="V2" s="24"/>
      <c r="W2" s="25"/>
      <c r="X2" s="25"/>
      <c r="Y2" s="26"/>
      <c r="Z2" s="26"/>
      <c r="AA2" s="26"/>
      <c r="AB2" s="27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</row>
    <row r="3" spans="1:72" ht="20.25" customHeight="1">
      <c r="A3" s="29"/>
      <c r="B3" s="30"/>
      <c r="C3" s="1051" t="s">
        <v>14</v>
      </c>
      <c r="D3" s="1040" t="s">
        <v>4</v>
      </c>
      <c r="E3" s="1040" t="s">
        <v>15</v>
      </c>
      <c r="F3" s="1040" t="s">
        <v>16</v>
      </c>
      <c r="G3" s="33" t="s">
        <v>17</v>
      </c>
      <c r="H3" s="1052" t="s">
        <v>18</v>
      </c>
      <c r="I3" s="1040" t="s">
        <v>19</v>
      </c>
      <c r="J3" s="1041" t="s">
        <v>20</v>
      </c>
      <c r="K3" s="1043" t="s">
        <v>21</v>
      </c>
      <c r="L3" s="36"/>
      <c r="M3" s="36"/>
      <c r="N3" s="37"/>
      <c r="O3" s="39"/>
      <c r="P3" s="39"/>
      <c r="Q3" s="39"/>
      <c r="R3" s="41" t="s">
        <v>24</v>
      </c>
      <c r="S3" s="43"/>
      <c r="T3" s="44"/>
      <c r="U3" s="1045" t="s">
        <v>27</v>
      </c>
      <c r="V3" s="1018"/>
      <c r="W3" s="45"/>
      <c r="X3" s="45"/>
      <c r="Y3" s="1046"/>
      <c r="Z3" s="1047" t="s">
        <v>35</v>
      </c>
      <c r="AA3" s="1048" t="s">
        <v>36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</row>
    <row r="4" spans="1:72" ht="17.25" customHeight="1">
      <c r="A4" s="29"/>
      <c r="B4" s="51" t="s">
        <v>38</v>
      </c>
      <c r="C4" s="1033"/>
      <c r="D4" s="1035"/>
      <c r="E4" s="1035"/>
      <c r="F4" s="1035"/>
      <c r="G4" s="57" t="s">
        <v>45</v>
      </c>
      <c r="H4" s="1035"/>
      <c r="I4" s="1035"/>
      <c r="J4" s="1042"/>
      <c r="K4" s="1044"/>
      <c r="L4" s="36"/>
      <c r="M4" s="36"/>
      <c r="N4" s="37"/>
      <c r="O4" s="39"/>
      <c r="P4" s="39"/>
      <c r="Q4" s="39"/>
      <c r="R4" s="63" t="s">
        <v>48</v>
      </c>
      <c r="S4" s="66"/>
      <c r="T4" s="72" t="s">
        <v>53</v>
      </c>
      <c r="U4" s="74" t="s">
        <v>54</v>
      </c>
      <c r="V4" s="76" t="s">
        <v>56</v>
      </c>
      <c r="W4" s="81" t="s">
        <v>54</v>
      </c>
      <c r="X4" s="85" t="s">
        <v>56</v>
      </c>
      <c r="Y4" s="1018"/>
      <c r="Z4" s="1018"/>
      <c r="AA4" s="1049"/>
      <c r="AB4" s="88" t="str">
        <f>VLOOKUP('DERS YÜKLERİ'!B3,'DERS YÜKLERİ'!$B:$E,4,0)</f>
        <v>dd</v>
      </c>
      <c r="AC4" s="88" t="str">
        <f>VLOOKUP('DERS YÜKLERİ'!$B4,'DERS YÜKLERİ'!$B:$E,4,0)</f>
        <v>ha</v>
      </c>
      <c r="AD4" s="88" t="str">
        <f>VLOOKUP('DERS YÜKLERİ'!$B5,'DERS YÜKLERİ'!$B:$E,4,0)</f>
        <v>me</v>
      </c>
      <c r="AE4" s="88" t="str">
        <f>VLOOKUP('DERS YÜKLERİ'!$B6,'DERS YÜKLERİ'!$B:$E,4,0)</f>
        <v>hia</v>
      </c>
      <c r="AF4" s="88" t="str">
        <f>VLOOKUP('DERS YÜKLERİ'!$B7,'DERS YÜKLERİ'!$B:$E,4,0)</f>
        <v>bb</v>
      </c>
      <c r="AG4" s="88" t="str">
        <f>VLOOKUP('DERS YÜKLERİ'!$B8,'DERS YÜKLERİ'!$B:$E,4,0)</f>
        <v>sg</v>
      </c>
      <c r="AH4" s="88" t="str">
        <f>VLOOKUP('DERS YÜKLERİ'!$B9,'DERS YÜKLERİ'!$B:$E,4,0)</f>
        <v>ök</v>
      </c>
      <c r="AI4" s="88" t="str">
        <f>VLOOKUP('DERS YÜKLERİ'!$B10,'DERS YÜKLERİ'!$B:$E,4,0)</f>
        <v>kş</v>
      </c>
      <c r="AJ4" s="88" t="str">
        <f>VLOOKUP('DERS YÜKLERİ'!$B11,'DERS YÜKLERİ'!$B:$E,4,0)</f>
        <v>ih</v>
      </c>
      <c r="AK4" s="88" t="str">
        <f>VLOOKUP('DERS YÜKLERİ'!$B12,'DERS YÜKLERİ'!$B:$E,4,0)</f>
        <v>mlş</v>
      </c>
      <c r="AL4" s="88" t="str">
        <f>VLOOKUP('DERS YÜKLERİ'!$B13,'DERS YÜKLERİ'!$B:$E,4,0)</f>
        <v>ft</v>
      </c>
      <c r="AM4" s="88" t="str">
        <f>VLOOKUP('DERS YÜKLERİ'!$B14,'DERS YÜKLERİ'!$B:$E,4,0)</f>
        <v>at</v>
      </c>
      <c r="AN4" s="88" t="str">
        <f>VLOOKUP('DERS YÜKLERİ'!$B15,'DERS YÜKLERİ'!$B:$E,4,0)</f>
        <v>hb</v>
      </c>
      <c r="AO4" s="88" t="str">
        <f>VLOOKUP('DERS YÜKLERİ'!$B16,'DERS YÜKLERİ'!$B:$E,4,0)</f>
        <v>mk</v>
      </c>
      <c r="AP4" s="88" t="str">
        <f>VLOOKUP('DERS YÜKLERİ'!$B17,'DERS YÜKLERİ'!$B:$E,4,0)</f>
        <v>dtk</v>
      </c>
      <c r="AQ4" s="88" t="str">
        <f>VLOOKUP('DERS YÜKLERİ'!$B18,'DERS YÜKLERİ'!$B:$E,4,0)</f>
        <v>nm</v>
      </c>
      <c r="AR4" s="88" t="str">
        <f>VLOOKUP('DERS YÜKLERİ'!$B19,'DERS YÜKLERİ'!$B:$E,4,0)</f>
        <v>sk</v>
      </c>
      <c r="AS4" s="88" t="str">
        <f>VLOOKUP('DERS YÜKLERİ'!$B20,'DERS YÜKLERİ'!$B:$E,4,0)</f>
        <v>fyö</v>
      </c>
      <c r="AT4" s="88" t="str">
        <f>VLOOKUP('DERS YÜKLERİ'!$B21,'DERS YÜKLERİ'!$B:$E,4,0)</f>
        <v>aa</v>
      </c>
      <c r="AU4" s="88" t="str">
        <f>VLOOKUP('DERS YÜKLERİ'!$B22,'DERS YÜKLERİ'!$B:$E,4,0)</f>
        <v>öfk</v>
      </c>
      <c r="AV4" s="88" t="str">
        <f>VLOOKUP('DERS YÜKLERİ'!$B23,'DERS YÜKLERİ'!$B:$E,4,0)</f>
        <v>ot</v>
      </c>
      <c r="AW4" s="88" t="str">
        <f>VLOOKUP('DERS YÜKLERİ'!$B25,'DERS YÜKLERİ'!$B:$E,4,0)</f>
        <v>ded</v>
      </c>
      <c r="AX4" s="88" t="str">
        <f>VLOOKUP('DERS YÜKLERİ'!$B26,'DERS YÜKLERİ'!$B:$E,4,0)</f>
        <v>gc</v>
      </c>
      <c r="AY4" s="88" t="str">
        <f>VLOOKUP('DERS YÜKLERİ'!$B27,'DERS YÜKLERİ'!$B:$E,4,0)</f>
        <v>cş</v>
      </c>
      <c r="AZ4" s="88" t="str">
        <f>VLOOKUP('DERS YÜKLERİ'!$B28,'DERS YÜKLERİ'!$B:$E,4,0)</f>
        <v>csö</v>
      </c>
      <c r="BA4" s="88" t="str">
        <f>VLOOKUP('DERS YÜKLERİ'!$B29,'DERS YÜKLERİ'!$B:$E,4,0)</f>
        <v>mç</v>
      </c>
      <c r="BB4" s="88" t="str">
        <f>VLOOKUP('DERS YÜKLERİ'!$B30,'DERS YÜKLERİ'!$B:$E,4,0)</f>
        <v>nk</v>
      </c>
      <c r="BC4" s="88" t="str">
        <f>VLOOKUP('DERS YÜKLERİ'!$B31,'DERS YÜKLERİ'!$B:$E,4,0)</f>
        <v>zak</v>
      </c>
      <c r="BD4" s="88" t="str">
        <f>VLOOKUP('DERS YÜKLERİ'!$B32,'DERS YÜKLERİ'!$B:$E,4,0)</f>
        <v>ak</v>
      </c>
      <c r="BE4" s="88" t="str">
        <f>VLOOKUP('DERS YÜKLERİ'!$B33,'DERS YÜKLERİ'!$B:$E,4,0)</f>
        <v>oa</v>
      </c>
      <c r="BF4" s="88" t="str">
        <f>VLOOKUP('DERS YÜKLERİ'!$B34,'DERS YÜKLERİ'!$B:$E,4,0)</f>
        <v>si</v>
      </c>
      <c r="BG4" s="88">
        <f>VLOOKUP('DERS YÜKLERİ'!$B35,'DERS YÜKLERİ'!$B:$E,4,0)</f>
        <v>0</v>
      </c>
      <c r="BH4" s="88">
        <f>VLOOKUP('DERS YÜKLERİ'!$B36,'DERS YÜKLERİ'!$B:$E,4,0)</f>
        <v>0</v>
      </c>
      <c r="BI4" s="88">
        <f>VLOOKUP('DERS YÜKLERİ'!$B37,'DERS YÜKLERİ'!$B:$E,4,0)</f>
        <v>0</v>
      </c>
      <c r="BJ4" s="88">
        <f>VLOOKUP('DERS YÜKLERİ'!$B38,'DERS YÜKLERİ'!$B:$E,4,0)</f>
        <v>0</v>
      </c>
      <c r="BK4" s="88">
        <f>VLOOKUP('DERS YÜKLERİ'!$B39,'DERS YÜKLERİ'!$B:$E,4,0)</f>
        <v>0</v>
      </c>
      <c r="BL4" s="88">
        <f>VLOOKUP('DERS YÜKLERİ'!$B40,'DERS YÜKLERİ'!$B:$E,4,0)</f>
        <v>0</v>
      </c>
      <c r="BM4" s="88">
        <f>VLOOKUP('DERS YÜKLERİ'!$B41,'DERS YÜKLERİ'!$B:$E,4,0)</f>
        <v>0</v>
      </c>
      <c r="BN4" s="88">
        <f>VLOOKUP('DERS YÜKLERİ'!$B42,'DERS YÜKLERİ'!$B:$E,4,0)</f>
        <v>0</v>
      </c>
      <c r="BO4" s="88">
        <f>VLOOKUP('DERS YÜKLERİ'!$B43,'DERS YÜKLERİ'!$B:$E,4,0)</f>
        <v>0</v>
      </c>
      <c r="BP4" s="88">
        <f>VLOOKUP('DERS YÜKLERİ'!$B44,'DERS YÜKLERİ'!$B:$E,4,0)</f>
        <v>0</v>
      </c>
      <c r="BQ4" s="88">
        <f>VLOOKUP('DERS YÜKLERİ'!$B45,'DERS YÜKLERİ'!$B:$E,4,0)</f>
        <v>0</v>
      </c>
      <c r="BR4" s="88">
        <f>VLOOKUP('DERS YÜKLERİ'!$B46,'DERS YÜKLERİ'!$B:$E,4,0)</f>
        <v>0</v>
      </c>
      <c r="BS4" s="88" t="str">
        <f>VLOOKUP('DERS YÜKLERİ'!$B47,'DERS YÜKLERİ'!$B:$E,4,0)</f>
        <v>or</v>
      </c>
      <c r="BT4" s="49"/>
    </row>
    <row r="5" spans="1:72" ht="19.5" customHeight="1">
      <c r="A5" s="110" t="b">
        <v>1</v>
      </c>
      <c r="B5" s="112" t="str">
        <f t="shared" ref="B5:B20" si="0">IF(A5,"AÇIK","KAPALI")</f>
        <v>AÇIK</v>
      </c>
      <c r="C5" s="1054" t="s">
        <v>56</v>
      </c>
      <c r="D5" s="115" t="str">
        <f>IFERROR(VLOOKUP(F5,'LİSTE-FORMÜLLER'!F:L,2,0),"-")</f>
        <v>TUR 102</v>
      </c>
      <c r="E5" s="116" t="str">
        <f>IFERROR(VLOOKUP(F5,'LİSTE-FORMÜLLER'!F:L,3,0),"-")</f>
        <v>Z</v>
      </c>
      <c r="F5" s="117" t="s">
        <v>66</v>
      </c>
      <c r="G5" s="115" t="str">
        <f>IFERROR(VLOOKUP(F5,'LİSTE-FORMÜLLER'!F:L,5,0),"")</f>
        <v>4 + 0</v>
      </c>
      <c r="H5" s="115">
        <f>IFERROR(VLOOKUP(F5,'LİSTE-FORMÜLLER'!F:L,7,0),"-")</f>
        <v>4</v>
      </c>
      <c r="I5" s="118" t="s">
        <v>67</v>
      </c>
      <c r="J5" s="119" t="s">
        <v>67</v>
      </c>
      <c r="K5" s="120"/>
      <c r="L5" s="121">
        <f t="shared" ref="L5:L20" si="1">IF(I5=J5,2,1)</f>
        <v>2</v>
      </c>
      <c r="M5" s="121" t="str">
        <f>IFERROR(VLOOKUP(I5,'LİSTE-FORMÜLLER'!$B$2:$C$89,2,0),"*")</f>
        <v>or</v>
      </c>
      <c r="N5" s="122"/>
      <c r="O5" s="124" t="str">
        <f>VLOOKUP('LİSTE-FORMÜLLER'!$A$92,'LİSTE-FORMÜLLER'!$A$92:$B$126,2,0)</f>
        <v>A-305</v>
      </c>
      <c r="P5" s="124" t="str">
        <f>VLOOKUP('LİSTE-FORMÜLLER'!$A$112,'LİSTE-FORMÜLLER'!$A$92:$B$126,2,0)</f>
        <v>S2-102</v>
      </c>
      <c r="Q5" s="126"/>
      <c r="R5" s="128" t="s">
        <v>66</v>
      </c>
      <c r="S5" s="130" t="str">
        <f t="shared" ref="S5:S20" si="2">VLOOKUP(R5,F:G,2,0)</f>
        <v>4 + 0</v>
      </c>
      <c r="T5" s="132" t="str">
        <f t="shared" ref="T5:T9" si="3">IFERROR(VLOOKUP(R5,F:J,4,0),"-")</f>
        <v>ORTAK DERSLER</v>
      </c>
      <c r="U5" s="134">
        <f>COUNTIF('DERS PROGRAMI'!$C$5:$E$55,R5)</f>
        <v>0</v>
      </c>
      <c r="V5" s="135">
        <f>COUNTIF('DERS PROGRAMI'!$C$62:$E$106,R5)</f>
        <v>0</v>
      </c>
      <c r="W5" s="137" t="str">
        <f>VLOOKUP(U5,'LİSTE-FORMÜLLER'!$U$1:$V$4,2,0)</f>
        <v>✖</v>
      </c>
      <c r="X5" s="139" t="str">
        <f>VLOOKUP(V5,'LİSTE-FORMÜLLER'!$U$1:$V$4,2,0)</f>
        <v>✖</v>
      </c>
      <c r="Y5" s="140"/>
      <c r="Z5" s="142" t="s">
        <v>889</v>
      </c>
      <c r="AA5" s="144">
        <f t="shared" ref="AA5:AA20" si="4">Z5*L5</f>
        <v>8</v>
      </c>
      <c r="AB5" s="148" t="str">
        <f>IFERROR(VLOOKUP('DERS YÜKLERİ'!$B$3,T5:AA5,8,0),"")</f>
        <v/>
      </c>
      <c r="AC5" s="142" t="str">
        <f>IFERROR(VLOOKUP('DERS YÜKLERİ'!$B$4,T5:AA5,8,0),"")</f>
        <v/>
      </c>
      <c r="AD5" s="142" t="str">
        <f>IFERROR(VLOOKUP('DERS YÜKLERİ'!$B$5,T5:AA5,8,0),"")</f>
        <v/>
      </c>
      <c r="AE5" s="142" t="str">
        <f>IFERROR(VLOOKUP('DERS YÜKLERİ'!$B$6,T5:AA5,8,0),"")</f>
        <v/>
      </c>
      <c r="AF5" s="142" t="str">
        <f>IFERROR(VLOOKUP('DERS YÜKLERİ'!$B$7,T5:AA5,8,0),"")</f>
        <v/>
      </c>
      <c r="AG5" s="142" t="str">
        <f>IFERROR(VLOOKUP('DERS YÜKLERİ'!$B$8,T5:AA5,8,0),"")</f>
        <v/>
      </c>
      <c r="AH5" s="142" t="str">
        <f>IFERROR(VLOOKUP('DERS YÜKLERİ'!$B$9,T5:AA5,8,0),"")</f>
        <v/>
      </c>
      <c r="AI5" s="142" t="str">
        <f>IFERROR(VLOOKUP('DERS YÜKLERİ'!$B$10,T5:AA5,8,0),"")</f>
        <v/>
      </c>
      <c r="AJ5" s="142" t="str">
        <f>IFERROR(VLOOKUP('DERS YÜKLERİ'!$B$11,T5:AA5,8,0),"")</f>
        <v/>
      </c>
      <c r="AK5" s="142" t="str">
        <f>IFERROR(VLOOKUP('DERS YÜKLERİ'!$B$12,T5:AA5,8,0),"")</f>
        <v/>
      </c>
      <c r="AL5" s="142" t="str">
        <f>IFERROR(VLOOKUP('DERS YÜKLERİ'!$B$13,T5:AA5,8,0),"")</f>
        <v/>
      </c>
      <c r="AM5" s="142" t="str">
        <f>IFERROR(VLOOKUP('DERS YÜKLERİ'!$B$14,T5:AA5,8,0),"")</f>
        <v/>
      </c>
      <c r="AN5" s="142" t="str">
        <f>IFERROR(VLOOKUP('DERS YÜKLERİ'!$B$15,T5:AA5,8,0),"")</f>
        <v/>
      </c>
      <c r="AO5" s="142" t="str">
        <f>IFERROR(VLOOKUP('DERS YÜKLERİ'!$B$16,T5:AA5,8,0),"")</f>
        <v/>
      </c>
      <c r="AP5" s="142" t="str">
        <f>IFERROR(VLOOKUP('DERS YÜKLERİ'!$B$17,T5:AA5,8,0),"")</f>
        <v/>
      </c>
      <c r="AQ5" s="142" t="str">
        <f>IFERROR(VLOOKUP('DERS YÜKLERİ'!$B$18,T5:AA5,8,0),"")</f>
        <v/>
      </c>
      <c r="AR5" s="142" t="str">
        <f>IFERROR(VLOOKUP('DERS YÜKLERİ'!$B$19,T5:AA5,8,0),"")</f>
        <v/>
      </c>
      <c r="AS5" s="142" t="str">
        <f>IFERROR(VLOOKUP('DERS YÜKLERİ'!$B$20,T5:AA5,8,0),"")</f>
        <v/>
      </c>
      <c r="AT5" s="142" t="str">
        <f>IFERROR(VLOOKUP('DERS YÜKLERİ'!$B$21,T5:AA5,8,0),"")</f>
        <v/>
      </c>
      <c r="AU5" s="142" t="str">
        <f>IFERROR(VLOOKUP('DERS YÜKLERİ'!$B$22,T5:AA5,8,0),"")</f>
        <v/>
      </c>
      <c r="AV5" s="142" t="str">
        <f>IFERROR(VLOOKUP('DERS YÜKLERİ'!$B$23,T5:AA5,8,0),"")</f>
        <v/>
      </c>
      <c r="AW5" s="142" t="str">
        <f>IFERROR(VLOOKUP('DERS YÜKLERİ'!$B$25,T5:AA5,8,0),"")</f>
        <v/>
      </c>
      <c r="AX5" s="142" t="str">
        <f>IFERROR(VLOOKUP('DERS YÜKLERİ'!$B$26,T5:AA5,8,0),"")</f>
        <v/>
      </c>
      <c r="AY5" s="142" t="str">
        <f>IFERROR(VLOOKUP('DERS YÜKLERİ'!$B$27,T5:AA5,8,0),"")</f>
        <v/>
      </c>
      <c r="AZ5" s="142" t="str">
        <f>IFERROR(VLOOKUP('DERS YÜKLERİ'!$B$28,T5:AA5,8,0),"")</f>
        <v/>
      </c>
      <c r="BA5" s="142" t="str">
        <f>IFERROR(VLOOKUP('DERS YÜKLERİ'!$B$29,T5:AA5,8,0),"")</f>
        <v/>
      </c>
      <c r="BB5" s="142" t="str">
        <f>IFERROR(VLOOKUP('DERS YÜKLERİ'!$B$30,T5:AA5,8,0),"")</f>
        <v/>
      </c>
      <c r="BC5" s="142" t="str">
        <f>IFERROR(VLOOKUP('DERS YÜKLERİ'!$B$31,T5:AA5,8,0),"")</f>
        <v/>
      </c>
      <c r="BD5" s="142" t="str">
        <f>IFERROR(VLOOKUP('DERS YÜKLERİ'!$B$32,T5:AA5,8,0),"")</f>
        <v/>
      </c>
      <c r="BE5" s="142" t="str">
        <f>IFERROR(VLOOKUP('DERS YÜKLERİ'!$B$33,T5:AA5,8,0),"")</f>
        <v/>
      </c>
      <c r="BF5" s="142" t="str">
        <f>IFERROR(VLOOKUP('DERS YÜKLERİ'!$B$34,T5:AA5,8,0),"")</f>
        <v/>
      </c>
      <c r="BG5" s="142" t="str">
        <f>IFERROR(VLOOKUP('DERS YÜKLERİ'!$B$35,T5:AA5,8,0),"")</f>
        <v/>
      </c>
      <c r="BH5" s="142" t="str">
        <f>IFERROR(VLOOKUP('DERS YÜKLERİ'!$B$36,T5:AA5,8,0),"")</f>
        <v/>
      </c>
      <c r="BI5" s="142" t="str">
        <f>IFERROR(VLOOKUP('DERS YÜKLERİ'!$B$37,T5:AA5,8,0),"")</f>
        <v/>
      </c>
      <c r="BJ5" s="142" t="str">
        <f>IFERROR(VLOOKUP('DERS YÜKLERİ'!$B$38,T5:AA5,8,0),"")</f>
        <v/>
      </c>
      <c r="BK5" s="142" t="str">
        <f>IFERROR(VLOOKUP('DERS YÜKLERİ'!$B$39,T5:AA5,8,0),"")</f>
        <v/>
      </c>
      <c r="BL5" s="142" t="str">
        <f>IFERROR(VLOOKUP('DERS YÜKLERİ'!$B$40,T5:AA5,8,0),"")</f>
        <v/>
      </c>
      <c r="BM5" s="142" t="str">
        <f>IFERROR(VLOOKUP('DERS YÜKLERİ'!$B$41,T5:AA5,8,0),"")</f>
        <v/>
      </c>
      <c r="BN5" s="142" t="str">
        <f>IFERROR(VLOOKUP('DERS YÜKLERİ'!$B$42,T5:AA5,8,0),"")</f>
        <v/>
      </c>
      <c r="BO5" s="142" t="str">
        <f>IFERROR(VLOOKUP('DERS YÜKLERİ'!$B$43,T5:AA5,8,0),"")</f>
        <v/>
      </c>
      <c r="BP5" s="142" t="str">
        <f>IFERROR(VLOOKUP('DERS YÜKLERİ'!$B$44,T5:AA5,8,0),"")</f>
        <v/>
      </c>
      <c r="BQ5" s="142" t="str">
        <f>IFERROR(VLOOKUP('DERS YÜKLERİ'!$B$45,T5:AA5,8,0),"")</f>
        <v/>
      </c>
      <c r="BR5" s="142" t="str">
        <f>IFERROR(VLOOKUP('DERS YÜKLERİ'!$B$46,T5:AA5,8,0),"")</f>
        <v/>
      </c>
      <c r="BS5" s="142">
        <f>IFERROR(VLOOKUP('DERS YÜKLERİ'!$B$47,T5:AA5,8,0),"")</f>
        <v>8</v>
      </c>
      <c r="BT5" s="26"/>
    </row>
    <row r="6" spans="1:72" ht="19.5" customHeight="1" outlineLevel="1">
      <c r="A6" s="110" t="b">
        <v>0</v>
      </c>
      <c r="B6" s="112" t="str">
        <f t="shared" si="0"/>
        <v>KAPALI</v>
      </c>
      <c r="C6" s="1030"/>
      <c r="D6" s="115" t="str">
        <f>IFERROR(VLOOKUP(F6,'LİSTE-FORMÜLLER'!F:L,2,0),"-")</f>
        <v>-</v>
      </c>
      <c r="E6" s="116" t="str">
        <f>IFERROR(VLOOKUP(F6,'LİSTE-FORMÜLLER'!F:L,3,0),"-")</f>
        <v>-</v>
      </c>
      <c r="F6" s="117"/>
      <c r="G6" s="115" t="str">
        <f>IFERROR(VLOOKUP(F6,'LİSTE-FORMÜLLER'!F:L,5,0),"")</f>
        <v/>
      </c>
      <c r="H6" s="115" t="str">
        <f>IFERROR(VLOOKUP(F6,'LİSTE-FORMÜLLER'!F:L,7,0),"-")</f>
        <v>-</v>
      </c>
      <c r="I6" s="118"/>
      <c r="J6" s="119"/>
      <c r="K6" s="120"/>
      <c r="L6" s="121">
        <f t="shared" si="1"/>
        <v>2</v>
      </c>
      <c r="M6" s="121" t="str">
        <f>IFERROR(VLOOKUP(I6,'LİSTE-FORMÜLLER'!$B$2:$C$89,2,0),"*")</f>
        <v>*</v>
      </c>
      <c r="N6" s="122"/>
      <c r="O6" s="124" t="str">
        <f>VLOOKUP('LİSTE-FORMÜLLER'!$A$93,'LİSTE-FORMÜLLER'!$A$92:$B$126,2,0)</f>
        <v>A-306</v>
      </c>
      <c r="P6" s="124" t="str">
        <f>VLOOKUP('LİSTE-FORMÜLLER'!$A$113,'LİSTE-FORMÜLLER'!$A$92:$B$126,2,0)</f>
        <v>S2-304</v>
      </c>
      <c r="Q6" s="126"/>
      <c r="R6" s="174" t="s">
        <v>81</v>
      </c>
      <c r="S6" s="130" t="str">
        <f t="shared" si="2"/>
        <v>3 + 0</v>
      </c>
      <c r="T6" s="175" t="str">
        <f t="shared" si="3"/>
        <v>Dr.Öğr.Üyesi Gökçe CANDAN</v>
      </c>
      <c r="U6" s="178">
        <f>COUNTIF('DERS PROGRAMI'!$C$5:$E$55,R6)</f>
        <v>1</v>
      </c>
      <c r="V6" s="180">
        <f>COUNTIF('DERS PROGRAMI'!$C$62:$E$106,R6)</f>
        <v>1</v>
      </c>
      <c r="W6" s="181" t="str">
        <f>VLOOKUP(U6,'LİSTE-FORMÜLLER'!$U$1:$V$4,2,0)</f>
        <v>✅</v>
      </c>
      <c r="X6" s="182" t="str">
        <f>VLOOKUP(V6,'LİSTE-FORMÜLLER'!$U$1:$V$4,2,0)</f>
        <v>✅</v>
      </c>
      <c r="Y6" s="140"/>
      <c r="Z6" s="142" t="s">
        <v>890</v>
      </c>
      <c r="AA6" s="144">
        <f t="shared" si="4"/>
        <v>6</v>
      </c>
      <c r="AB6" s="148" t="str">
        <f>IFERROR(VLOOKUP('DERS YÜKLERİ'!$B$3,T6:AA6,8,0),"")</f>
        <v/>
      </c>
      <c r="AC6" s="142" t="str">
        <f>IFERROR(VLOOKUP('DERS YÜKLERİ'!$B$4,T6:AA6,8,0),"")</f>
        <v/>
      </c>
      <c r="AD6" s="142" t="str">
        <f>IFERROR(VLOOKUP('DERS YÜKLERİ'!$B$5,T6:AA6,8,0),"")</f>
        <v/>
      </c>
      <c r="AE6" s="142" t="str">
        <f>IFERROR(VLOOKUP('DERS YÜKLERİ'!$B$6,T6:AA6,8,0),"")</f>
        <v/>
      </c>
      <c r="AF6" s="142" t="str">
        <f>IFERROR(VLOOKUP('DERS YÜKLERİ'!$B$7,T6:AA6,8,0),"")</f>
        <v/>
      </c>
      <c r="AG6" s="142" t="str">
        <f>IFERROR(VLOOKUP('DERS YÜKLERİ'!$B$8,T6:AA6,8,0),"")</f>
        <v/>
      </c>
      <c r="AH6" s="142" t="str">
        <f>IFERROR(VLOOKUP('DERS YÜKLERİ'!$B$9,T6:AA6,8,0),"")</f>
        <v/>
      </c>
      <c r="AI6" s="142" t="str">
        <f>IFERROR(VLOOKUP('DERS YÜKLERİ'!$B$10,T6:AA6,8,0),"")</f>
        <v/>
      </c>
      <c r="AJ6" s="142" t="str">
        <f>IFERROR(VLOOKUP('DERS YÜKLERİ'!$B$11,T6:AA6,8,0),"")</f>
        <v/>
      </c>
      <c r="AK6" s="142" t="str">
        <f>IFERROR(VLOOKUP('DERS YÜKLERİ'!$B$12,T6:AA6,8,0),"")</f>
        <v/>
      </c>
      <c r="AL6" s="142" t="str">
        <f>IFERROR(VLOOKUP('DERS YÜKLERİ'!$B$13,T6:AA6,8,0),"")</f>
        <v/>
      </c>
      <c r="AM6" s="142" t="str">
        <f>IFERROR(VLOOKUP('DERS YÜKLERİ'!$B$14,T6:AA6,8,0),"")</f>
        <v/>
      </c>
      <c r="AN6" s="142" t="str">
        <f>IFERROR(VLOOKUP('DERS YÜKLERİ'!$B$15,T6:AA6,8,0),"")</f>
        <v/>
      </c>
      <c r="AO6" s="142" t="str">
        <f>IFERROR(VLOOKUP('DERS YÜKLERİ'!$B$16,T6:AA6,8,0),"")</f>
        <v/>
      </c>
      <c r="AP6" s="142" t="str">
        <f>IFERROR(VLOOKUP('DERS YÜKLERİ'!$B$17,T6:AA6,8,0),"")</f>
        <v/>
      </c>
      <c r="AQ6" s="142" t="str">
        <f>IFERROR(VLOOKUP('DERS YÜKLERİ'!$B$18,T6:AA6,8,0),"")</f>
        <v/>
      </c>
      <c r="AR6" s="142" t="str">
        <f>IFERROR(VLOOKUP('DERS YÜKLERİ'!$B$19,T6:AA6,8,0),"")</f>
        <v/>
      </c>
      <c r="AS6" s="142" t="str">
        <f>IFERROR(VLOOKUP('DERS YÜKLERİ'!$B$20,T6:AA6,8,0),"")</f>
        <v/>
      </c>
      <c r="AT6" s="142" t="str">
        <f>IFERROR(VLOOKUP('DERS YÜKLERİ'!$B$21,T6:AA6,8,0),"")</f>
        <v/>
      </c>
      <c r="AU6" s="142" t="str">
        <f>IFERROR(VLOOKUP('DERS YÜKLERİ'!$B$22,T6:AA6,8,0),"")</f>
        <v/>
      </c>
      <c r="AV6" s="142" t="str">
        <f>IFERROR(VLOOKUP('DERS YÜKLERİ'!$B$23,T6:AA6,8,0),"")</f>
        <v/>
      </c>
      <c r="AW6" s="142" t="str">
        <f>IFERROR(VLOOKUP('DERS YÜKLERİ'!$B$25,T6:AA6,8,0),"")</f>
        <v/>
      </c>
      <c r="AX6" s="142">
        <f>IFERROR(VLOOKUP('DERS YÜKLERİ'!$B$26,T6:AA6,8,0),"")</f>
        <v>6</v>
      </c>
      <c r="AY6" s="142" t="str">
        <f>IFERROR(VLOOKUP('DERS YÜKLERİ'!$B$27,T6:AA6,8,0),"")</f>
        <v/>
      </c>
      <c r="AZ6" s="142" t="str">
        <f>IFERROR(VLOOKUP('DERS YÜKLERİ'!$B$28,T6:AA6,8,0),"")</f>
        <v/>
      </c>
      <c r="BA6" s="142" t="str">
        <f>IFERROR(VLOOKUP('DERS YÜKLERİ'!$B$29,T6:AA6,8,0),"")</f>
        <v/>
      </c>
      <c r="BB6" s="142" t="str">
        <f>IFERROR(VLOOKUP('DERS YÜKLERİ'!$B$30,T6:AA6,8,0),"")</f>
        <v/>
      </c>
      <c r="BC6" s="142" t="str">
        <f>IFERROR(VLOOKUP('DERS YÜKLERİ'!$B$31,T6:AA6,8,0),"")</f>
        <v/>
      </c>
      <c r="BD6" s="142" t="str">
        <f>IFERROR(VLOOKUP('DERS YÜKLERİ'!$B$32,T6:AA6,8,0),"")</f>
        <v/>
      </c>
      <c r="BE6" s="142" t="str">
        <f>IFERROR(VLOOKUP('DERS YÜKLERİ'!$B$33,T6:AA6,8,0),"")</f>
        <v/>
      </c>
      <c r="BF6" s="142" t="str">
        <f>IFERROR(VLOOKUP('DERS YÜKLERİ'!$B$34,T6:AA6,8,0),"")</f>
        <v/>
      </c>
      <c r="BG6" s="142" t="str">
        <f>IFERROR(VLOOKUP('DERS YÜKLERİ'!$B$35,T6:AA6,8,0),"")</f>
        <v/>
      </c>
      <c r="BH6" s="142" t="str">
        <f>IFERROR(VLOOKUP('DERS YÜKLERİ'!$B$36,T6:AA6,8,0),"")</f>
        <v/>
      </c>
      <c r="BI6" s="142" t="str">
        <f>IFERROR(VLOOKUP('DERS YÜKLERİ'!$B$37,T6:AA6,8,0),"")</f>
        <v/>
      </c>
      <c r="BJ6" s="142" t="str">
        <f>IFERROR(VLOOKUP('DERS YÜKLERİ'!$B$38,T6:AA6,8,0),"")</f>
        <v/>
      </c>
      <c r="BK6" s="142" t="str">
        <f>IFERROR(VLOOKUP('DERS YÜKLERİ'!$B$39,T6:AA6,8,0),"")</f>
        <v/>
      </c>
      <c r="BL6" s="142" t="str">
        <f>IFERROR(VLOOKUP('DERS YÜKLERİ'!$B$40,T6:AA6,8,0),"")</f>
        <v/>
      </c>
      <c r="BM6" s="142" t="str">
        <f>IFERROR(VLOOKUP('DERS YÜKLERİ'!$B$41,T6:AA6,8,0),"")</f>
        <v/>
      </c>
      <c r="BN6" s="142" t="str">
        <f>IFERROR(VLOOKUP('DERS YÜKLERİ'!$B$42,T6:AA6,8,0),"")</f>
        <v/>
      </c>
      <c r="BO6" s="142" t="str">
        <f>IFERROR(VLOOKUP('DERS YÜKLERİ'!$B$43,T6:AA6,8,0),"")</f>
        <v/>
      </c>
      <c r="BP6" s="142" t="str">
        <f>IFERROR(VLOOKUP('DERS YÜKLERİ'!$B$44,T6:AA6,8,0),"")</f>
        <v/>
      </c>
      <c r="BQ6" s="142" t="str">
        <f>IFERROR(VLOOKUP('DERS YÜKLERİ'!$B$45,T6:AA6,8,0),"")</f>
        <v/>
      </c>
      <c r="BR6" s="142" t="str">
        <f>IFERROR(VLOOKUP('DERS YÜKLERİ'!$B$46,T6:AA6,8,0),"")</f>
        <v/>
      </c>
      <c r="BS6" s="142" t="str">
        <f>IFERROR(VLOOKUP('DERS YÜKLERİ'!$B$47,T6:AA6,8,0),"")</f>
        <v/>
      </c>
      <c r="BT6" s="26"/>
    </row>
    <row r="7" spans="1:72" ht="19.5" customHeight="1">
      <c r="A7" s="110" t="b">
        <v>1</v>
      </c>
      <c r="B7" s="112" t="str">
        <f t="shared" si="0"/>
        <v>AÇIK</v>
      </c>
      <c r="C7" s="1030"/>
      <c r="D7" s="115" t="str">
        <f>IFERROR(VLOOKUP(F7,'LİSTE-FORMÜLLER'!F:L,2,0),"-")</f>
        <v>EKO 102</v>
      </c>
      <c r="E7" s="116" t="str">
        <f>IFERROR(VLOOKUP(F7,'LİSTE-FORMÜLLER'!F:L,3,0),"-")</f>
        <v>Z</v>
      </c>
      <c r="F7" s="117" t="s">
        <v>81</v>
      </c>
      <c r="G7" s="115" t="str">
        <f>IFERROR(VLOOKUP(F7,'LİSTE-FORMÜLLER'!F:L,5,0),"")</f>
        <v>3 + 0</v>
      </c>
      <c r="H7" s="115">
        <f>IFERROR(VLOOKUP(F7,'LİSTE-FORMÜLLER'!F:L,7,0),"-")</f>
        <v>5</v>
      </c>
      <c r="I7" s="201" t="s">
        <v>82</v>
      </c>
      <c r="J7" s="202" t="s">
        <v>82</v>
      </c>
      <c r="K7" s="203"/>
      <c r="L7" s="121">
        <f t="shared" si="1"/>
        <v>2</v>
      </c>
      <c r="M7" s="121" t="str">
        <f>IFERROR(VLOOKUP(I7,'LİSTE-FORMÜLLER'!$B$2:$C$89,2,0),"*")</f>
        <v>gc</v>
      </c>
      <c r="N7" s="122"/>
      <c r="O7" s="124" t="str">
        <f>VLOOKUP('LİSTE-FORMÜLLER'!$A$94,'LİSTE-FORMÜLLER'!$A$92:$B$126,2,0)</f>
        <v>A-307</v>
      </c>
      <c r="P7" s="124" t="str">
        <f>VLOOKUP('LİSTE-FORMÜLLER'!$A$114,'LİSTE-FORMÜLLER'!$A$92:$B$126,2,0)</f>
        <v>S1-204</v>
      </c>
      <c r="Q7" s="126"/>
      <c r="R7" s="174" t="s">
        <v>91</v>
      </c>
      <c r="S7" s="130" t="str">
        <f t="shared" si="2"/>
        <v>3 + 0</v>
      </c>
      <c r="T7" s="175" t="str">
        <f t="shared" si="3"/>
        <v>Doç.Dr. Ali KABASAKAL</v>
      </c>
      <c r="U7" s="178">
        <f>COUNTIF('DERS PROGRAMI'!$C$5:$E$55,R7)</f>
        <v>1</v>
      </c>
      <c r="V7" s="180">
        <f>COUNTIF('DERS PROGRAMI'!$C$62:$E$106,R7)</f>
        <v>1</v>
      </c>
      <c r="W7" s="181" t="str">
        <f>VLOOKUP(U7,'LİSTE-FORMÜLLER'!$U$1:$V$4,2,0)</f>
        <v>✅</v>
      </c>
      <c r="X7" s="182" t="str">
        <f>VLOOKUP(V7,'LİSTE-FORMÜLLER'!$U$1:$V$4,2,0)</f>
        <v>✅</v>
      </c>
      <c r="Y7" s="140"/>
      <c r="Z7" s="142" t="s">
        <v>890</v>
      </c>
      <c r="AA7" s="144">
        <f t="shared" si="4"/>
        <v>6</v>
      </c>
      <c r="AB7" s="148" t="str">
        <f>IFERROR(VLOOKUP('DERS YÜKLERİ'!$B$3,T7:AA7,8,0),"")</f>
        <v/>
      </c>
      <c r="AC7" s="142" t="str">
        <f>IFERROR(VLOOKUP('DERS YÜKLERİ'!$B$4,T7:AA7,8,0),"")</f>
        <v/>
      </c>
      <c r="AD7" s="142" t="str">
        <f>IFERROR(VLOOKUP('DERS YÜKLERİ'!$B$5,T7:AA7,8,0),"")</f>
        <v/>
      </c>
      <c r="AE7" s="142" t="str">
        <f>IFERROR(VLOOKUP('DERS YÜKLERİ'!$B$6,T7:AA7,8,0),"")</f>
        <v/>
      </c>
      <c r="AF7" s="142" t="str">
        <f>IFERROR(VLOOKUP('DERS YÜKLERİ'!$B$7,T7:AA7,8,0),"")</f>
        <v/>
      </c>
      <c r="AG7" s="142" t="str">
        <f>IFERROR(VLOOKUP('DERS YÜKLERİ'!$B$8,T7:AA7,8,0),"")</f>
        <v/>
      </c>
      <c r="AH7" s="142" t="str">
        <f>IFERROR(VLOOKUP('DERS YÜKLERİ'!$B$9,T7:AA7,8,0),"")</f>
        <v/>
      </c>
      <c r="AI7" s="142" t="str">
        <f>IFERROR(VLOOKUP('DERS YÜKLERİ'!$B$10,T7:AA7,8,0),"")</f>
        <v/>
      </c>
      <c r="AJ7" s="142" t="str">
        <f>IFERROR(VLOOKUP('DERS YÜKLERİ'!$B$11,T7:AA7,8,0),"")</f>
        <v/>
      </c>
      <c r="AK7" s="142" t="str">
        <f>IFERROR(VLOOKUP('DERS YÜKLERİ'!$B$12,T7:AA7,8,0),"")</f>
        <v/>
      </c>
      <c r="AL7" s="142" t="str">
        <f>IFERROR(VLOOKUP('DERS YÜKLERİ'!$B$13,T7:AA7,8,0),"")</f>
        <v/>
      </c>
      <c r="AM7" s="142" t="str">
        <f>IFERROR(VLOOKUP('DERS YÜKLERİ'!$B$14,T7:AA7,8,0),"")</f>
        <v/>
      </c>
      <c r="AN7" s="142" t="str">
        <f>IFERROR(VLOOKUP('DERS YÜKLERİ'!$B$15,T7:AA7,8,0),"")</f>
        <v/>
      </c>
      <c r="AO7" s="142" t="str">
        <f>IFERROR(VLOOKUP('DERS YÜKLERİ'!$B$16,T7:AA7,8,0),"")</f>
        <v/>
      </c>
      <c r="AP7" s="142" t="str">
        <f>IFERROR(VLOOKUP('DERS YÜKLERİ'!$B$17,T7:AA7,8,0),"")</f>
        <v/>
      </c>
      <c r="AQ7" s="142" t="str">
        <f>IFERROR(VLOOKUP('DERS YÜKLERİ'!$B$18,T7:AA7,8,0),"")</f>
        <v/>
      </c>
      <c r="AR7" s="142" t="str">
        <f>IFERROR(VLOOKUP('DERS YÜKLERİ'!$B$19,T7:AA7,8,0),"")</f>
        <v/>
      </c>
      <c r="AS7" s="142" t="str">
        <f>IFERROR(VLOOKUP('DERS YÜKLERİ'!$B$20,T7:AA7,8,0),"")</f>
        <v/>
      </c>
      <c r="AT7" s="142" t="str">
        <f>IFERROR(VLOOKUP('DERS YÜKLERİ'!$B$21,T7:AA7,8,0),"")</f>
        <v/>
      </c>
      <c r="AU7" s="142" t="str">
        <f>IFERROR(VLOOKUP('DERS YÜKLERİ'!$B$22,T7:AA7,8,0),"")</f>
        <v/>
      </c>
      <c r="AV7" s="142" t="str">
        <f>IFERROR(VLOOKUP('DERS YÜKLERİ'!$B$23,T7:AA7,8,0),"")</f>
        <v/>
      </c>
      <c r="AW7" s="142" t="str">
        <f>IFERROR(VLOOKUP('DERS YÜKLERİ'!$B$25,T7:AA7,8,0),"")</f>
        <v/>
      </c>
      <c r="AX7" s="142" t="str">
        <f>IFERROR(VLOOKUP('DERS YÜKLERİ'!$B$26,T7:AA7,8,0),"")</f>
        <v/>
      </c>
      <c r="AY7" s="142" t="str">
        <f>IFERROR(VLOOKUP('DERS YÜKLERİ'!$B$27,T7:AA7,8,0),"")</f>
        <v/>
      </c>
      <c r="AZ7" s="142" t="str">
        <f>IFERROR(VLOOKUP('DERS YÜKLERİ'!$B$28,T7:AA7,8,0),"")</f>
        <v/>
      </c>
      <c r="BA7" s="142" t="str">
        <f>IFERROR(VLOOKUP('DERS YÜKLERİ'!$B$29,T7:AA7,8,0),"")</f>
        <v/>
      </c>
      <c r="BB7" s="142" t="str">
        <f>IFERROR(VLOOKUP('DERS YÜKLERİ'!$B$30,T7:AA7,8,0),"")</f>
        <v/>
      </c>
      <c r="BC7" s="142" t="str">
        <f>IFERROR(VLOOKUP('DERS YÜKLERİ'!$B$31,T7:AA7,8,0),"")</f>
        <v/>
      </c>
      <c r="BD7" s="142">
        <f>IFERROR(VLOOKUP('DERS YÜKLERİ'!$B$32,T7:AA7,8,0),"")</f>
        <v>6</v>
      </c>
      <c r="BE7" s="142" t="str">
        <f>IFERROR(VLOOKUP('DERS YÜKLERİ'!$B$33,T7:AA7,8,0),"")</f>
        <v/>
      </c>
      <c r="BF7" s="142" t="str">
        <f>IFERROR(VLOOKUP('DERS YÜKLERİ'!$B$34,T7:AA7,8,0),"")</f>
        <v/>
      </c>
      <c r="BG7" s="142" t="str">
        <f>IFERROR(VLOOKUP('DERS YÜKLERİ'!$B$35,T7:AA7,8,0),"")</f>
        <v/>
      </c>
      <c r="BH7" s="142" t="str">
        <f>IFERROR(VLOOKUP('DERS YÜKLERİ'!$B$36,T7:AA7,8,0),"")</f>
        <v/>
      </c>
      <c r="BI7" s="142" t="str">
        <f>IFERROR(VLOOKUP('DERS YÜKLERİ'!$B$37,T7:AA7,8,0),"")</f>
        <v/>
      </c>
      <c r="BJ7" s="142" t="str">
        <f>IFERROR(VLOOKUP('DERS YÜKLERİ'!$B$38,T7:AA7,8,0),"")</f>
        <v/>
      </c>
      <c r="BK7" s="142" t="str">
        <f>IFERROR(VLOOKUP('DERS YÜKLERİ'!$B$39,T7:AA7,8,0),"")</f>
        <v/>
      </c>
      <c r="BL7" s="142" t="str">
        <f>IFERROR(VLOOKUP('DERS YÜKLERİ'!$B$40,T7:AA7,8,0),"")</f>
        <v/>
      </c>
      <c r="BM7" s="142" t="str">
        <f>IFERROR(VLOOKUP('DERS YÜKLERİ'!$B$41,T7:AA7,8,0),"")</f>
        <v/>
      </c>
      <c r="BN7" s="142" t="str">
        <f>IFERROR(VLOOKUP('DERS YÜKLERİ'!$B$42,T7:AA7,8,0),"")</f>
        <v/>
      </c>
      <c r="BO7" s="142" t="str">
        <f>IFERROR(VLOOKUP('DERS YÜKLERİ'!$B$43,T7:AA7,8,0),"")</f>
        <v/>
      </c>
      <c r="BP7" s="142" t="str">
        <f>IFERROR(VLOOKUP('DERS YÜKLERİ'!$B$44,T7:AA7,8,0),"")</f>
        <v/>
      </c>
      <c r="BQ7" s="142" t="str">
        <f>IFERROR(VLOOKUP('DERS YÜKLERİ'!$B$45,T7:AA7,8,0),"")</f>
        <v/>
      </c>
      <c r="BR7" s="142" t="str">
        <f>IFERROR(VLOOKUP('DERS YÜKLERİ'!$B$46,T7:AA7,8,0),"")</f>
        <v/>
      </c>
      <c r="BS7" s="142" t="str">
        <f>IFERROR(VLOOKUP('DERS YÜKLERİ'!$B$47,T7:AA7,8,0),"")</f>
        <v/>
      </c>
      <c r="BT7" s="26"/>
    </row>
    <row r="8" spans="1:72" ht="19.5" customHeight="1" outlineLevel="1">
      <c r="A8" s="110" t="b">
        <v>0</v>
      </c>
      <c r="B8" s="112" t="str">
        <f t="shared" si="0"/>
        <v>KAPALI</v>
      </c>
      <c r="C8" s="1030"/>
      <c r="D8" s="115" t="str">
        <f>IFERROR(VLOOKUP(F8,'LİSTE-FORMÜLLER'!F:L,2,0),"-")</f>
        <v>-</v>
      </c>
      <c r="E8" s="116" t="str">
        <f>IFERROR(VLOOKUP(F8,'LİSTE-FORMÜLLER'!F:L,3,0),"-")</f>
        <v>-</v>
      </c>
      <c r="F8" s="117"/>
      <c r="G8" s="115" t="str">
        <f>IFERROR(VLOOKUP(F8,'LİSTE-FORMÜLLER'!F:L,5,0),"")</f>
        <v/>
      </c>
      <c r="H8" s="115" t="str">
        <f>IFERROR(VLOOKUP(F8,'LİSTE-FORMÜLLER'!F:L,7,0),"-")</f>
        <v>-</v>
      </c>
      <c r="I8" s="201"/>
      <c r="J8" s="202"/>
      <c r="K8" s="203"/>
      <c r="L8" s="121">
        <f t="shared" si="1"/>
        <v>2</v>
      </c>
      <c r="M8" s="121" t="str">
        <f>IFERROR(VLOOKUP(I8,'LİSTE-FORMÜLLER'!$B$2:$C$89,2,0),"*")</f>
        <v>*</v>
      </c>
      <c r="N8" s="122"/>
      <c r="O8" s="124" t="str">
        <f>VLOOKUP('LİSTE-FORMÜLLER'!$A$95,'LİSTE-FORMÜLLER'!$A$92:$B$126,2,0)</f>
        <v>A-308</v>
      </c>
      <c r="P8" s="124" t="str">
        <f>VLOOKUP('LİSTE-FORMÜLLER'!$A$115,'LİSTE-FORMÜLLER'!$A$92:$B$126,2,0)</f>
        <v>Hukuk Fak. Amfi 3</v>
      </c>
      <c r="Q8" s="126"/>
      <c r="R8" s="174" t="s">
        <v>100</v>
      </c>
      <c r="S8" s="130" t="str">
        <f t="shared" si="2"/>
        <v>3 + 0</v>
      </c>
      <c r="T8" s="175" t="str">
        <f t="shared" si="3"/>
        <v>Doç.Dr. Ali KABASAKAL</v>
      </c>
      <c r="U8" s="178">
        <f>COUNTIF('DERS PROGRAMI'!$C$5:$E$55,R8)</f>
        <v>1</v>
      </c>
      <c r="V8" s="180">
        <f>COUNTIF('DERS PROGRAMI'!$C$62:$E$106,R8)</f>
        <v>1</v>
      </c>
      <c r="W8" s="181" t="str">
        <f>VLOOKUP(U8,'LİSTE-FORMÜLLER'!$U$1:$V$4,2,0)</f>
        <v>✅</v>
      </c>
      <c r="X8" s="182" t="str">
        <f>VLOOKUP(V8,'LİSTE-FORMÜLLER'!$U$1:$V$4,2,0)</f>
        <v>✅</v>
      </c>
      <c r="Y8" s="140"/>
      <c r="Z8" s="142" t="s">
        <v>890</v>
      </c>
      <c r="AA8" s="144">
        <f t="shared" si="4"/>
        <v>6</v>
      </c>
      <c r="AB8" s="148" t="str">
        <f>IFERROR(VLOOKUP('DERS YÜKLERİ'!$B$3,T8:AA8,8,0),"")</f>
        <v/>
      </c>
      <c r="AC8" s="142" t="str">
        <f>IFERROR(VLOOKUP('DERS YÜKLERİ'!$B$4,T8:AA8,8,0),"")</f>
        <v/>
      </c>
      <c r="AD8" s="142" t="str">
        <f>IFERROR(VLOOKUP('DERS YÜKLERİ'!$B$5,T8:AA8,8,0),"")</f>
        <v/>
      </c>
      <c r="AE8" s="142" t="str">
        <f>IFERROR(VLOOKUP('DERS YÜKLERİ'!$B$6,T8:AA8,8,0),"")</f>
        <v/>
      </c>
      <c r="AF8" s="142" t="str">
        <f>IFERROR(VLOOKUP('DERS YÜKLERİ'!$B$7,T8:AA8,8,0),"")</f>
        <v/>
      </c>
      <c r="AG8" s="142" t="str">
        <f>IFERROR(VLOOKUP('DERS YÜKLERİ'!$B$8,T8:AA8,8,0),"")</f>
        <v/>
      </c>
      <c r="AH8" s="142" t="str">
        <f>IFERROR(VLOOKUP('DERS YÜKLERİ'!$B$9,T8:AA8,8,0),"")</f>
        <v/>
      </c>
      <c r="AI8" s="142" t="str">
        <f>IFERROR(VLOOKUP('DERS YÜKLERİ'!$B$10,T8:AA8,8,0),"")</f>
        <v/>
      </c>
      <c r="AJ8" s="142" t="str">
        <f>IFERROR(VLOOKUP('DERS YÜKLERİ'!$B$11,T8:AA8,8,0),"")</f>
        <v/>
      </c>
      <c r="AK8" s="142" t="str">
        <f>IFERROR(VLOOKUP('DERS YÜKLERİ'!$B$12,T8:AA8,8,0),"")</f>
        <v/>
      </c>
      <c r="AL8" s="142" t="str">
        <f>IFERROR(VLOOKUP('DERS YÜKLERİ'!$B$13,T8:AA8,8,0),"")</f>
        <v/>
      </c>
      <c r="AM8" s="142" t="str">
        <f>IFERROR(VLOOKUP('DERS YÜKLERİ'!$B$14,T8:AA8,8,0),"")</f>
        <v/>
      </c>
      <c r="AN8" s="142" t="str">
        <f>IFERROR(VLOOKUP('DERS YÜKLERİ'!$B$15,T8:AA8,8,0),"")</f>
        <v/>
      </c>
      <c r="AO8" s="142" t="str">
        <f>IFERROR(VLOOKUP('DERS YÜKLERİ'!$B$16,T8:AA8,8,0),"")</f>
        <v/>
      </c>
      <c r="AP8" s="142" t="str">
        <f>IFERROR(VLOOKUP('DERS YÜKLERİ'!$B$17,T8:AA8,8,0),"")</f>
        <v/>
      </c>
      <c r="AQ8" s="142" t="str">
        <f>IFERROR(VLOOKUP('DERS YÜKLERİ'!$B$18,T8:AA8,8,0),"")</f>
        <v/>
      </c>
      <c r="AR8" s="142" t="str">
        <f>IFERROR(VLOOKUP('DERS YÜKLERİ'!$B$19,T8:AA8,8,0),"")</f>
        <v/>
      </c>
      <c r="AS8" s="142" t="str">
        <f>IFERROR(VLOOKUP('DERS YÜKLERİ'!$B$20,T8:AA8,8,0),"")</f>
        <v/>
      </c>
      <c r="AT8" s="142" t="str">
        <f>IFERROR(VLOOKUP('DERS YÜKLERİ'!$B$21,T8:AA8,8,0),"")</f>
        <v/>
      </c>
      <c r="AU8" s="142" t="str">
        <f>IFERROR(VLOOKUP('DERS YÜKLERİ'!$B$22,T8:AA8,8,0),"")</f>
        <v/>
      </c>
      <c r="AV8" s="142" t="str">
        <f>IFERROR(VLOOKUP('DERS YÜKLERİ'!$B$23,T8:AA8,8,0),"")</f>
        <v/>
      </c>
      <c r="AW8" s="142" t="str">
        <f>IFERROR(VLOOKUP('DERS YÜKLERİ'!$B$25,T8:AA8,8,0),"")</f>
        <v/>
      </c>
      <c r="AX8" s="142" t="str">
        <f>IFERROR(VLOOKUP('DERS YÜKLERİ'!$B$26,T8:AA8,8,0),"")</f>
        <v/>
      </c>
      <c r="AY8" s="142" t="str">
        <f>IFERROR(VLOOKUP('DERS YÜKLERİ'!$B$27,T8:AA8,8,0),"")</f>
        <v/>
      </c>
      <c r="AZ8" s="142" t="str">
        <f>IFERROR(VLOOKUP('DERS YÜKLERİ'!$B$28,T8:AA8,8,0),"")</f>
        <v/>
      </c>
      <c r="BA8" s="142" t="str">
        <f>IFERROR(VLOOKUP('DERS YÜKLERİ'!$B$29,T8:AA8,8,0),"")</f>
        <v/>
      </c>
      <c r="BB8" s="142" t="str">
        <f>IFERROR(VLOOKUP('DERS YÜKLERİ'!$B$30,T8:AA8,8,0),"")</f>
        <v/>
      </c>
      <c r="BC8" s="142" t="str">
        <f>IFERROR(VLOOKUP('DERS YÜKLERİ'!$B$31,T8:AA8,8,0),"")</f>
        <v/>
      </c>
      <c r="BD8" s="142">
        <f>IFERROR(VLOOKUP('DERS YÜKLERİ'!$B$32,T8:AA8,8,0),"")</f>
        <v>6</v>
      </c>
      <c r="BE8" s="142" t="str">
        <f>IFERROR(VLOOKUP('DERS YÜKLERİ'!$B$33,T8:AA8,8,0),"")</f>
        <v/>
      </c>
      <c r="BF8" s="142" t="str">
        <f>IFERROR(VLOOKUP('DERS YÜKLERİ'!$B$34,T8:AA8,8,0),"")</f>
        <v/>
      </c>
      <c r="BG8" s="142" t="str">
        <f>IFERROR(VLOOKUP('DERS YÜKLERİ'!$B$35,T8:AA8,8,0),"")</f>
        <v/>
      </c>
      <c r="BH8" s="142" t="str">
        <f>IFERROR(VLOOKUP('DERS YÜKLERİ'!$B$36,T8:AA8,8,0),"")</f>
        <v/>
      </c>
      <c r="BI8" s="142" t="str">
        <f>IFERROR(VLOOKUP('DERS YÜKLERİ'!$B$37,T8:AA8,8,0),"")</f>
        <v/>
      </c>
      <c r="BJ8" s="142" t="str">
        <f>IFERROR(VLOOKUP('DERS YÜKLERİ'!$B$38,T8:AA8,8,0),"")</f>
        <v/>
      </c>
      <c r="BK8" s="142" t="str">
        <f>IFERROR(VLOOKUP('DERS YÜKLERİ'!$B$39,T8:AA8,8,0),"")</f>
        <v/>
      </c>
      <c r="BL8" s="142" t="str">
        <f>IFERROR(VLOOKUP('DERS YÜKLERİ'!$B$40,T8:AA8,8,0),"")</f>
        <v/>
      </c>
      <c r="BM8" s="142" t="str">
        <f>IFERROR(VLOOKUP('DERS YÜKLERİ'!$B$41,T8:AA8,8,0),"")</f>
        <v/>
      </c>
      <c r="BN8" s="142" t="str">
        <f>IFERROR(VLOOKUP('DERS YÜKLERİ'!$B$42,T8:AA8,8,0),"")</f>
        <v/>
      </c>
      <c r="BO8" s="142" t="str">
        <f>IFERROR(VLOOKUP('DERS YÜKLERİ'!$B$43,T8:AA8,8,0),"")</f>
        <v/>
      </c>
      <c r="BP8" s="142" t="str">
        <f>IFERROR(VLOOKUP('DERS YÜKLERİ'!$B$44,T8:AA8,8,0),"")</f>
        <v/>
      </c>
      <c r="BQ8" s="142" t="str">
        <f>IFERROR(VLOOKUP('DERS YÜKLERİ'!$B$45,T8:AA8,8,0),"")</f>
        <v/>
      </c>
      <c r="BR8" s="142" t="str">
        <f>IFERROR(VLOOKUP('DERS YÜKLERİ'!$B$46,T8:AA8,8,0),"")</f>
        <v/>
      </c>
      <c r="BS8" s="142" t="str">
        <f>IFERROR(VLOOKUP('DERS YÜKLERİ'!$B$47,T8:AA8,8,0),"")</f>
        <v/>
      </c>
      <c r="BT8" s="26"/>
    </row>
    <row r="9" spans="1:72" ht="19.5" customHeight="1">
      <c r="A9" s="110" t="b">
        <v>1</v>
      </c>
      <c r="B9" s="112" t="str">
        <f t="shared" si="0"/>
        <v>AÇIK</v>
      </c>
      <c r="C9" s="1030"/>
      <c r="D9" s="115" t="str">
        <f>IFERROR(VLOOKUP(F9,'LİSTE-FORMÜLLER'!F:L,2,0),"-")</f>
        <v>IKT 102</v>
      </c>
      <c r="E9" s="116" t="str">
        <f>IFERROR(VLOOKUP(F9,'LİSTE-FORMÜLLER'!F:L,3,0),"-")</f>
        <v>Z</v>
      </c>
      <c r="F9" s="117" t="s">
        <v>91</v>
      </c>
      <c r="G9" s="115" t="str">
        <f>IFERROR(VLOOKUP(F9,'LİSTE-FORMÜLLER'!F:L,5,0),"")</f>
        <v>3 + 0</v>
      </c>
      <c r="H9" s="115">
        <f>IFERROR(VLOOKUP(F9,'LİSTE-FORMÜLLER'!F:L,7,0),"-")</f>
        <v>5</v>
      </c>
      <c r="I9" s="201" t="s">
        <v>92</v>
      </c>
      <c r="J9" s="202" t="s">
        <v>92</v>
      </c>
      <c r="K9" s="203"/>
      <c r="L9" s="121">
        <f t="shared" si="1"/>
        <v>2</v>
      </c>
      <c r="M9" s="121" t="str">
        <f>IFERROR(VLOOKUP(I9,'LİSTE-FORMÜLLER'!$B$2:$C$89,2,0),"*")</f>
        <v>ak</v>
      </c>
      <c r="N9" s="122"/>
      <c r="O9" s="124" t="str">
        <f>VLOOKUP('LİSTE-FORMÜLLER'!$A$96,'LİSTE-FORMÜLLER'!$A$92:$B$126,2,0)</f>
        <v>A-208</v>
      </c>
      <c r="P9" s="124" t="str">
        <f>VLOOKUP('LİSTE-FORMÜLLER'!$A$116,'LİSTE-FORMÜLLER'!$A$92:$B$126,2,0)</f>
        <v>Hukuk Fak. Amfi 4</v>
      </c>
      <c r="Q9" s="126"/>
      <c r="R9" s="174" t="s">
        <v>107</v>
      </c>
      <c r="S9" s="130" t="str">
        <f t="shared" si="2"/>
        <v>3 + 0</v>
      </c>
      <c r="T9" s="175" t="str">
        <f t="shared" si="3"/>
        <v>Doç.Dr. İrfan HAŞLAK</v>
      </c>
      <c r="U9" s="178">
        <f>COUNTIF('DERS PROGRAMI'!$C$5:$E$55,R9)</f>
        <v>1</v>
      </c>
      <c r="V9" s="180">
        <f>COUNTIF('DERS PROGRAMI'!$C$62:$E$106,R9)</f>
        <v>1</v>
      </c>
      <c r="W9" s="181" t="str">
        <f>VLOOKUP(U9,'LİSTE-FORMÜLLER'!$U$1:$V$4,2,0)</f>
        <v>✅</v>
      </c>
      <c r="X9" s="182" t="str">
        <f>VLOOKUP(V9,'LİSTE-FORMÜLLER'!$U$1:$V$4,2,0)</f>
        <v>✅</v>
      </c>
      <c r="Y9" s="140"/>
      <c r="Z9" s="142" t="s">
        <v>890</v>
      </c>
      <c r="AA9" s="144">
        <f t="shared" si="4"/>
        <v>6</v>
      </c>
      <c r="AB9" s="148" t="str">
        <f>IFERROR(VLOOKUP('DERS YÜKLERİ'!$B$3,T9:AA9,8,0),"")</f>
        <v/>
      </c>
      <c r="AC9" s="142" t="str">
        <f>IFERROR(VLOOKUP('DERS YÜKLERİ'!$B$4,T9:AA9,8,0),"")</f>
        <v/>
      </c>
      <c r="AD9" s="142" t="str">
        <f>IFERROR(VLOOKUP('DERS YÜKLERİ'!$B$5,T9:AA9,8,0),"")</f>
        <v/>
      </c>
      <c r="AE9" s="142" t="str">
        <f>IFERROR(VLOOKUP('DERS YÜKLERİ'!$B$6,T9:AA9,8,0),"")</f>
        <v/>
      </c>
      <c r="AF9" s="142" t="str">
        <f>IFERROR(VLOOKUP('DERS YÜKLERİ'!$B$7,T9:AA9,8,0),"")</f>
        <v/>
      </c>
      <c r="AG9" s="142" t="str">
        <f>IFERROR(VLOOKUP('DERS YÜKLERİ'!$B$8,T9:AA9,8,0),"")</f>
        <v/>
      </c>
      <c r="AH9" s="142" t="str">
        <f>IFERROR(VLOOKUP('DERS YÜKLERİ'!$B$9,T9:AA9,8,0),"")</f>
        <v/>
      </c>
      <c r="AI9" s="142" t="str">
        <f>IFERROR(VLOOKUP('DERS YÜKLERİ'!$B$10,T9:AA9,8,0),"")</f>
        <v/>
      </c>
      <c r="AJ9" s="142">
        <f>IFERROR(VLOOKUP('DERS YÜKLERİ'!$B$11,T9:AA9,8,0),"")</f>
        <v>6</v>
      </c>
      <c r="AK9" s="142" t="str">
        <f>IFERROR(VLOOKUP('DERS YÜKLERİ'!$B$12,T9:AA9,8,0),"")</f>
        <v/>
      </c>
      <c r="AL9" s="142" t="str">
        <f>IFERROR(VLOOKUP('DERS YÜKLERİ'!$B$13,T9:AA9,8,0),"")</f>
        <v/>
      </c>
      <c r="AM9" s="142" t="str">
        <f>IFERROR(VLOOKUP('DERS YÜKLERİ'!$B$14,T9:AA9,8,0),"")</f>
        <v/>
      </c>
      <c r="AN9" s="142" t="str">
        <f>IFERROR(VLOOKUP('DERS YÜKLERİ'!$B$15,T9:AA9,8,0),"")</f>
        <v/>
      </c>
      <c r="AO9" s="142" t="str">
        <f>IFERROR(VLOOKUP('DERS YÜKLERİ'!$B$16,T9:AA9,8,0),"")</f>
        <v/>
      </c>
      <c r="AP9" s="142" t="str">
        <f>IFERROR(VLOOKUP('DERS YÜKLERİ'!$B$17,T9:AA9,8,0),"")</f>
        <v/>
      </c>
      <c r="AQ9" s="142" t="str">
        <f>IFERROR(VLOOKUP('DERS YÜKLERİ'!$B$18,T9:AA9,8,0),"")</f>
        <v/>
      </c>
      <c r="AR9" s="142" t="str">
        <f>IFERROR(VLOOKUP('DERS YÜKLERİ'!$B$19,T9:AA9,8,0),"")</f>
        <v/>
      </c>
      <c r="AS9" s="142" t="str">
        <f>IFERROR(VLOOKUP('DERS YÜKLERİ'!$B$20,T9:AA9,8,0),"")</f>
        <v/>
      </c>
      <c r="AT9" s="142" t="str">
        <f>IFERROR(VLOOKUP('DERS YÜKLERİ'!$B$21,T9:AA9,8,0),"")</f>
        <v/>
      </c>
      <c r="AU9" s="142" t="str">
        <f>IFERROR(VLOOKUP('DERS YÜKLERİ'!$B$22,T9:AA9,8,0),"")</f>
        <v/>
      </c>
      <c r="AV9" s="142" t="str">
        <f>IFERROR(VLOOKUP('DERS YÜKLERİ'!$B$23,T9:AA9,8,0),"")</f>
        <v/>
      </c>
      <c r="AW9" s="142" t="str">
        <f>IFERROR(VLOOKUP('DERS YÜKLERİ'!$B$25,T9:AA9,8,0),"")</f>
        <v/>
      </c>
      <c r="AX9" s="142" t="str">
        <f>IFERROR(VLOOKUP('DERS YÜKLERİ'!$B$26,T9:AA9,8,0),"")</f>
        <v/>
      </c>
      <c r="AY9" s="142" t="str">
        <f>IFERROR(VLOOKUP('DERS YÜKLERİ'!$B$27,T9:AA9,8,0),"")</f>
        <v/>
      </c>
      <c r="AZ9" s="142" t="str">
        <f>IFERROR(VLOOKUP('DERS YÜKLERİ'!$B$28,T9:AA9,8,0),"")</f>
        <v/>
      </c>
      <c r="BA9" s="142" t="str">
        <f>IFERROR(VLOOKUP('DERS YÜKLERİ'!$B$29,T9:AA9,8,0),"")</f>
        <v/>
      </c>
      <c r="BB9" s="142" t="str">
        <f>IFERROR(VLOOKUP('DERS YÜKLERİ'!$B$30,T9:AA9,8,0),"")</f>
        <v/>
      </c>
      <c r="BC9" s="142" t="str">
        <f>IFERROR(VLOOKUP('DERS YÜKLERİ'!$B$31,T9:AA9,8,0),"")</f>
        <v/>
      </c>
      <c r="BD9" s="142" t="str">
        <f>IFERROR(VLOOKUP('DERS YÜKLERİ'!$B$32,T9:AA9,8,0),"")</f>
        <v/>
      </c>
      <c r="BE9" s="142" t="str">
        <f>IFERROR(VLOOKUP('DERS YÜKLERİ'!$B$33,T9:AA9,8,0),"")</f>
        <v/>
      </c>
      <c r="BF9" s="142" t="str">
        <f>IFERROR(VLOOKUP('DERS YÜKLERİ'!$B$34,T9:AA9,8,0),"")</f>
        <v/>
      </c>
      <c r="BG9" s="142" t="str">
        <f>IFERROR(VLOOKUP('DERS YÜKLERİ'!$B$35,T9:AA9,8,0),"")</f>
        <v/>
      </c>
      <c r="BH9" s="142" t="str">
        <f>IFERROR(VLOOKUP('DERS YÜKLERİ'!$B$36,T9:AA9,8,0),"")</f>
        <v/>
      </c>
      <c r="BI9" s="142" t="str">
        <f>IFERROR(VLOOKUP('DERS YÜKLERİ'!$B$37,T9:AA9,8,0),"")</f>
        <v/>
      </c>
      <c r="BJ9" s="142" t="str">
        <f>IFERROR(VLOOKUP('DERS YÜKLERİ'!$B$38,T9:AA9,8,0),"")</f>
        <v/>
      </c>
      <c r="BK9" s="142" t="str">
        <f>IFERROR(VLOOKUP('DERS YÜKLERİ'!$B$39,T9:AA9,8,0),"")</f>
        <v/>
      </c>
      <c r="BL9" s="142" t="str">
        <f>IFERROR(VLOOKUP('DERS YÜKLERİ'!$B$40,T9:AA9,8,0),"")</f>
        <v/>
      </c>
      <c r="BM9" s="142" t="str">
        <f>IFERROR(VLOOKUP('DERS YÜKLERİ'!$B$41,T9:AA9,8,0),"")</f>
        <v/>
      </c>
      <c r="BN9" s="142" t="str">
        <f>IFERROR(VLOOKUP('DERS YÜKLERİ'!$B$42,T9:AA9,8,0),"")</f>
        <v/>
      </c>
      <c r="BO9" s="142" t="str">
        <f>IFERROR(VLOOKUP('DERS YÜKLERİ'!$B$43,T9:AA9,8,0),"")</f>
        <v/>
      </c>
      <c r="BP9" s="142" t="str">
        <f>IFERROR(VLOOKUP('DERS YÜKLERİ'!$B$44,T9:AA9,8,0),"")</f>
        <v/>
      </c>
      <c r="BQ9" s="142" t="str">
        <f>IFERROR(VLOOKUP('DERS YÜKLERİ'!$B$45,T9:AA9,8,0),"")</f>
        <v/>
      </c>
      <c r="BR9" s="142" t="str">
        <f>IFERROR(VLOOKUP('DERS YÜKLERİ'!$B$46,T9:AA9,8,0),"")</f>
        <v/>
      </c>
      <c r="BS9" s="142" t="str">
        <f>IFERROR(VLOOKUP('DERS YÜKLERİ'!$B$47,T9:AA9,8,0),"")</f>
        <v/>
      </c>
      <c r="BT9" s="26"/>
    </row>
    <row r="10" spans="1:72" ht="19.5" customHeight="1" outlineLevel="1">
      <c r="A10" s="110" t="b">
        <v>1</v>
      </c>
      <c r="B10" s="112" t="str">
        <f t="shared" si="0"/>
        <v>AÇIK</v>
      </c>
      <c r="C10" s="1030"/>
      <c r="D10" s="115" t="str">
        <f>IFERROR(VLOOKUP(F10,'LİSTE-FORMÜLLER'!F:L,2,0),"-")</f>
        <v>IKT 102</v>
      </c>
      <c r="E10" s="116" t="str">
        <f>IFERROR(VLOOKUP(F10,'LİSTE-FORMÜLLER'!F:L,3,0),"-")</f>
        <v>Z</v>
      </c>
      <c r="F10" s="117" t="s">
        <v>100</v>
      </c>
      <c r="G10" s="115" t="str">
        <f>IFERROR(VLOOKUP(F10,'LİSTE-FORMÜLLER'!F:L,5,0),"")</f>
        <v>3 + 0</v>
      </c>
      <c r="H10" s="115">
        <f>IFERROR(VLOOKUP(F10,'LİSTE-FORMÜLLER'!F:L,7,0),"-")</f>
        <v>5</v>
      </c>
      <c r="I10" s="201" t="s">
        <v>92</v>
      </c>
      <c r="J10" s="202" t="s">
        <v>92</v>
      </c>
      <c r="K10" s="203"/>
      <c r="L10" s="121">
        <f t="shared" si="1"/>
        <v>2</v>
      </c>
      <c r="M10" s="121" t="str">
        <f>IFERROR(VLOOKUP(I10,'LİSTE-FORMÜLLER'!$B$2:$C$89,2,0),"*")</f>
        <v>ak</v>
      </c>
      <c r="N10" s="122"/>
      <c r="O10" s="124" t="str">
        <f>VLOOKUP('LİSTE-FORMÜLLER'!$A$97,'LİSTE-FORMÜLLER'!$A$92:$B$126,2,0)</f>
        <v>A-301</v>
      </c>
      <c r="P10" s="124" t="str">
        <f>VLOOKUP('LİSTE-FORMÜLLER'!$A$117,'LİSTE-FORMÜLLER'!$A$92:$B$126,2,0)</f>
        <v>internet</v>
      </c>
      <c r="Q10" s="126"/>
      <c r="R10" s="174" t="s">
        <v>891</v>
      </c>
      <c r="S10" s="130" t="e">
        <f t="shared" si="2"/>
        <v>#N/A</v>
      </c>
      <c r="T10" s="214" t="s">
        <v>102</v>
      </c>
      <c r="U10" s="178">
        <f>COUNTIF('DERS PROGRAMI'!$C$5:$E$55,R10)</f>
        <v>0</v>
      </c>
      <c r="V10" s="180">
        <f>COUNTIF('DERS PROGRAMI'!$C$62:$E$106,R10)</f>
        <v>0</v>
      </c>
      <c r="W10" s="181" t="str">
        <f>VLOOKUP(U10,'LİSTE-FORMÜLLER'!$U$1:$V$4,2,0)</f>
        <v>✖</v>
      </c>
      <c r="X10" s="182" t="str">
        <f>VLOOKUP(V10,'LİSTE-FORMÜLLER'!$U$1:$V$4,2,0)</f>
        <v>✖</v>
      </c>
      <c r="Y10" s="140"/>
      <c r="Z10" s="142" t="s">
        <v>876</v>
      </c>
      <c r="AA10" s="144" t="e">
        <f t="shared" si="4"/>
        <v>#VALUE!</v>
      </c>
      <c r="AB10" s="148" t="str">
        <f>IFERROR(VLOOKUP('DERS YÜKLERİ'!$B$3,T10:AA10,8,0),"")</f>
        <v/>
      </c>
      <c r="AC10" s="142" t="str">
        <f>IFERROR(VLOOKUP('DERS YÜKLERİ'!$B$4,T10:AA10,8,0),"")</f>
        <v/>
      </c>
      <c r="AD10" s="142" t="str">
        <f>IFERROR(VLOOKUP('DERS YÜKLERİ'!$B$5,T10:AA10,8,0),"")</f>
        <v/>
      </c>
      <c r="AE10" s="142" t="str">
        <f>IFERROR(VLOOKUP('DERS YÜKLERİ'!$B$6,T10:AA10,8,0),"")</f>
        <v/>
      </c>
      <c r="AF10" s="142" t="str">
        <f>IFERROR(VLOOKUP('DERS YÜKLERİ'!$B$7,T10:AA10,8,0),"")</f>
        <v/>
      </c>
      <c r="AG10" s="142" t="str">
        <f>IFERROR(VLOOKUP('DERS YÜKLERİ'!$B$8,T10:AA10,8,0),"")</f>
        <v/>
      </c>
      <c r="AH10" s="142" t="str">
        <f>IFERROR(VLOOKUP('DERS YÜKLERİ'!$B$9,T10:AA10,8,0),"")</f>
        <v/>
      </c>
      <c r="AI10" s="142" t="str">
        <f>IFERROR(VLOOKUP('DERS YÜKLERİ'!$B$10,T10:AA10,8,0),"")</f>
        <v/>
      </c>
      <c r="AJ10" s="142" t="str">
        <f>IFERROR(VLOOKUP('DERS YÜKLERİ'!$B$11,T10:AA10,8,0),"")</f>
        <v/>
      </c>
      <c r="AK10" s="142" t="str">
        <f>IFERROR(VLOOKUP('DERS YÜKLERİ'!$B$12,T10:AA10,8,0),"")</f>
        <v/>
      </c>
      <c r="AL10" s="142" t="str">
        <f>IFERROR(VLOOKUP('DERS YÜKLERİ'!$B$13,T10:AA10,8,0),"")</f>
        <v/>
      </c>
      <c r="AM10" s="142" t="str">
        <f>IFERROR(VLOOKUP('DERS YÜKLERİ'!$B$14,T10:AA10,8,0),"")</f>
        <v/>
      </c>
      <c r="AN10" s="142" t="str">
        <f>IFERROR(VLOOKUP('DERS YÜKLERİ'!$B$15,T10:AA10,8,0),"")</f>
        <v/>
      </c>
      <c r="AO10" s="142" t="str">
        <f>IFERROR(VLOOKUP('DERS YÜKLERİ'!$B$16,T10:AA10,8,0),"")</f>
        <v/>
      </c>
      <c r="AP10" s="142" t="str">
        <f>IFERROR(VLOOKUP('DERS YÜKLERİ'!$B$17,T10:AA10,8,0),"")</f>
        <v/>
      </c>
      <c r="AQ10" s="142" t="str">
        <f>IFERROR(VLOOKUP('DERS YÜKLERİ'!$B$18,T10:AA10,8,0),"")</f>
        <v/>
      </c>
      <c r="AR10" s="142" t="str">
        <f>IFERROR(VLOOKUP('DERS YÜKLERİ'!$B$19,T10:AA10,8,0),"")</f>
        <v/>
      </c>
      <c r="AS10" s="142" t="str">
        <f>IFERROR(VLOOKUP('DERS YÜKLERİ'!$B$20,T10:AA10,8,0),"")</f>
        <v/>
      </c>
      <c r="AT10" s="142" t="str">
        <f>IFERROR(VLOOKUP('DERS YÜKLERİ'!$B$21,T10:AA10,8,0),"")</f>
        <v/>
      </c>
      <c r="AU10" s="142" t="str">
        <f>IFERROR(VLOOKUP('DERS YÜKLERİ'!$B$22,T10:AA10,8,0),"")</f>
        <v/>
      </c>
      <c r="AV10" s="142" t="str">
        <f>IFERROR(VLOOKUP('DERS YÜKLERİ'!$B$23,T10:AA10,8,0),"")</f>
        <v/>
      </c>
      <c r="AW10" s="142" t="str">
        <f>IFERROR(VLOOKUP('DERS YÜKLERİ'!$B$25,T10:AA10,8,0),"")</f>
        <v/>
      </c>
      <c r="AX10" s="142" t="str">
        <f>IFERROR(VLOOKUP('DERS YÜKLERİ'!$B$26,T10:AA10,8,0),"")</f>
        <v/>
      </c>
      <c r="AY10" s="142" t="str">
        <f>IFERROR(VLOOKUP('DERS YÜKLERİ'!$B$27,T10:AA10,8,0),"")</f>
        <v/>
      </c>
      <c r="AZ10" s="142" t="str">
        <f>IFERROR(VLOOKUP('DERS YÜKLERİ'!$B$28,T10:AA10,8,0),"")</f>
        <v/>
      </c>
      <c r="BA10" s="142" t="str">
        <f>IFERROR(VLOOKUP('DERS YÜKLERİ'!$B$29,T10:AA10,8,0),"")</f>
        <v/>
      </c>
      <c r="BB10" s="142" t="str">
        <f>IFERROR(VLOOKUP('DERS YÜKLERİ'!$B$30,T10:AA10,8,0),"")</f>
        <v/>
      </c>
      <c r="BC10" s="142" t="str">
        <f>IFERROR(VLOOKUP('DERS YÜKLERİ'!$B$31,T10:AA10,8,0),"")</f>
        <v/>
      </c>
      <c r="BD10" s="142" t="str">
        <f>IFERROR(VLOOKUP('DERS YÜKLERİ'!$B$32,T10:AA10,8,0),"")</f>
        <v/>
      </c>
      <c r="BE10" s="142" t="str">
        <f>IFERROR(VLOOKUP('DERS YÜKLERİ'!$B$33,T10:AA10,8,0),"")</f>
        <v/>
      </c>
      <c r="BF10" s="142" t="str">
        <f>IFERROR(VLOOKUP('DERS YÜKLERİ'!$B$34,T10:AA10,8,0),"")</f>
        <v/>
      </c>
      <c r="BG10" s="142" t="str">
        <f>IFERROR(VLOOKUP('DERS YÜKLERİ'!$B$35,T10:AA10,8,0),"")</f>
        <v/>
      </c>
      <c r="BH10" s="142" t="str">
        <f>IFERROR(VLOOKUP('DERS YÜKLERİ'!$B$36,T10:AA10,8,0),"")</f>
        <v/>
      </c>
      <c r="BI10" s="142" t="str">
        <f>IFERROR(VLOOKUP('DERS YÜKLERİ'!$B$37,T10:AA10,8,0),"")</f>
        <v/>
      </c>
      <c r="BJ10" s="142" t="str">
        <f>IFERROR(VLOOKUP('DERS YÜKLERİ'!$B$38,T10:AA10,8,0),"")</f>
        <v/>
      </c>
      <c r="BK10" s="142" t="str">
        <f>IFERROR(VLOOKUP('DERS YÜKLERİ'!$B$39,T10:AA10,8,0),"")</f>
        <v/>
      </c>
      <c r="BL10" s="142" t="str">
        <f>IFERROR(VLOOKUP('DERS YÜKLERİ'!$B$40,T10:AA10,8,0),"")</f>
        <v/>
      </c>
      <c r="BM10" s="142" t="str">
        <f>IFERROR(VLOOKUP('DERS YÜKLERİ'!$B$41,T10:AA10,8,0),"")</f>
        <v/>
      </c>
      <c r="BN10" s="142" t="str">
        <f>IFERROR(VLOOKUP('DERS YÜKLERİ'!$B$42,T10:AA10,8,0),"")</f>
        <v/>
      </c>
      <c r="BO10" s="142" t="str">
        <f>IFERROR(VLOOKUP('DERS YÜKLERİ'!$B$43,T10:AA10,8,0),"")</f>
        <v/>
      </c>
      <c r="BP10" s="142" t="str">
        <f>IFERROR(VLOOKUP('DERS YÜKLERİ'!$B$44,T10:AA10,8,0),"")</f>
        <v/>
      </c>
      <c r="BQ10" s="142" t="str">
        <f>IFERROR(VLOOKUP('DERS YÜKLERİ'!$B$45,T10:AA10,8,0),"")</f>
        <v/>
      </c>
      <c r="BR10" s="142" t="str">
        <f>IFERROR(VLOOKUP('DERS YÜKLERİ'!$B$46,T10:AA10,8,0),"")</f>
        <v/>
      </c>
      <c r="BS10" s="142" t="str">
        <f>IFERROR(VLOOKUP('DERS YÜKLERİ'!$B$47,T10:AA10,8,0),"")</f>
        <v/>
      </c>
      <c r="BT10" s="26"/>
    </row>
    <row r="11" spans="1:72" ht="19.5" customHeight="1">
      <c r="A11" s="110" t="b">
        <v>1</v>
      </c>
      <c r="B11" s="112" t="str">
        <f t="shared" si="0"/>
        <v>AÇIK</v>
      </c>
      <c r="C11" s="1030"/>
      <c r="D11" s="115" t="str">
        <f>IFERROR(VLOOKUP(F11,'LİSTE-FORMÜLLER'!F:L,2,0),"-")</f>
        <v>SBK 102</v>
      </c>
      <c r="E11" s="116" t="str">
        <f>IFERROR(VLOOKUP(F11,'LİSTE-FORMÜLLER'!F:L,3,0),"-")</f>
        <v>Z</v>
      </c>
      <c r="F11" s="117" t="s">
        <v>107</v>
      </c>
      <c r="G11" s="115" t="str">
        <f>IFERROR(VLOOKUP(F11,'LİSTE-FORMÜLLER'!F:L,5,0),"")</f>
        <v>3 + 0</v>
      </c>
      <c r="H11" s="115">
        <f>IFERROR(VLOOKUP(F11,'LİSTE-FORMÜLLER'!F:L,7,0),"-")</f>
        <v>6</v>
      </c>
      <c r="I11" s="201" t="s">
        <v>108</v>
      </c>
      <c r="J11" s="202" t="s">
        <v>108</v>
      </c>
      <c r="K11" s="203"/>
      <c r="L11" s="121">
        <f t="shared" si="1"/>
        <v>2</v>
      </c>
      <c r="M11" s="121" t="str">
        <f>IFERROR(VLOOKUP(I11,'LİSTE-FORMÜLLER'!$B$2:$C$89,2,0),"*")</f>
        <v>ih</v>
      </c>
      <c r="N11" s="122"/>
      <c r="O11" s="124" t="str">
        <f>VLOOKUP('LİSTE-FORMÜLLER'!$A$98,'LİSTE-FORMÜLLER'!$A$92:$B$126,2,0)</f>
        <v>A-302</v>
      </c>
      <c r="P11" s="124" t="str">
        <f>VLOOKUP('LİSTE-FORMÜLLER'!$A$118,'LİSTE-FORMÜLLER'!$A$92:$B$126,2,0)</f>
        <v>S1-201</v>
      </c>
      <c r="Q11" s="126"/>
      <c r="R11" s="174" t="s">
        <v>69</v>
      </c>
      <c r="S11" s="130" t="str">
        <f t="shared" si="2"/>
        <v>3 + 0</v>
      </c>
      <c r="T11" s="175" t="str">
        <f>IFERROR(VLOOKUP(R11,F:J,4,0),"-")</f>
        <v>Prof.Dr. Musa EKEN</v>
      </c>
      <c r="U11" s="178">
        <f>COUNTIF('DERS PROGRAMI'!$C$5:$E$55,R11)</f>
        <v>1</v>
      </c>
      <c r="V11" s="180">
        <f>COUNTIF('DERS PROGRAMI'!$C$62:$E$106,R11)</f>
        <v>1</v>
      </c>
      <c r="W11" s="181" t="str">
        <f>VLOOKUP(U11,'LİSTE-FORMÜLLER'!$U$1:$V$4,2,0)</f>
        <v>✅</v>
      </c>
      <c r="X11" s="182" t="str">
        <f>VLOOKUP(V11,'LİSTE-FORMÜLLER'!$U$1:$V$4,2,0)</f>
        <v>✅</v>
      </c>
      <c r="Y11" s="140"/>
      <c r="Z11" s="142" t="s">
        <v>890</v>
      </c>
      <c r="AA11" s="144">
        <f t="shared" si="4"/>
        <v>6</v>
      </c>
      <c r="AB11" s="148" t="str">
        <f>IFERROR(VLOOKUP('DERS YÜKLERİ'!$B$3,T11:AA11,8,0),"")</f>
        <v/>
      </c>
      <c r="AC11" s="142" t="str">
        <f>IFERROR(VLOOKUP('DERS YÜKLERİ'!$B$4,T11:AA11,8,0),"")</f>
        <v/>
      </c>
      <c r="AD11" s="142">
        <f>IFERROR(VLOOKUP('DERS YÜKLERİ'!$B$5,T11:AA11,8,0),"")</f>
        <v>6</v>
      </c>
      <c r="AE11" s="142" t="str">
        <f>IFERROR(VLOOKUP('DERS YÜKLERİ'!$B$6,T11:AA11,8,0),"")</f>
        <v/>
      </c>
      <c r="AF11" s="142" t="str">
        <f>IFERROR(VLOOKUP('DERS YÜKLERİ'!$B$7,T11:AA11,8,0),"")</f>
        <v/>
      </c>
      <c r="AG11" s="142" t="str">
        <f>IFERROR(VLOOKUP('DERS YÜKLERİ'!$B$8,T11:AA11,8,0),"")</f>
        <v/>
      </c>
      <c r="AH11" s="142" t="str">
        <f>IFERROR(VLOOKUP('DERS YÜKLERİ'!$B$9,T11:AA11,8,0),"")</f>
        <v/>
      </c>
      <c r="AI11" s="142" t="str">
        <f>IFERROR(VLOOKUP('DERS YÜKLERİ'!$B$10,T11:AA11,8,0),"")</f>
        <v/>
      </c>
      <c r="AJ11" s="142" t="str">
        <f>IFERROR(VLOOKUP('DERS YÜKLERİ'!$B$11,T11:AA11,8,0),"")</f>
        <v/>
      </c>
      <c r="AK11" s="142" t="str">
        <f>IFERROR(VLOOKUP('DERS YÜKLERİ'!$B$12,T11:AA11,8,0),"")</f>
        <v/>
      </c>
      <c r="AL11" s="142" t="str">
        <f>IFERROR(VLOOKUP('DERS YÜKLERİ'!$B$13,T11:AA11,8,0),"")</f>
        <v/>
      </c>
      <c r="AM11" s="142" t="str">
        <f>IFERROR(VLOOKUP('DERS YÜKLERİ'!$B$14,T11:AA11,8,0),"")</f>
        <v/>
      </c>
      <c r="AN11" s="142" t="str">
        <f>IFERROR(VLOOKUP('DERS YÜKLERİ'!$B$15,T11:AA11,8,0),"")</f>
        <v/>
      </c>
      <c r="AO11" s="142" t="str">
        <f>IFERROR(VLOOKUP('DERS YÜKLERİ'!$B$16,T11:AA11,8,0),"")</f>
        <v/>
      </c>
      <c r="AP11" s="142" t="str">
        <f>IFERROR(VLOOKUP('DERS YÜKLERİ'!$B$17,T11:AA11,8,0),"")</f>
        <v/>
      </c>
      <c r="AQ11" s="142" t="str">
        <f>IFERROR(VLOOKUP('DERS YÜKLERİ'!$B$18,T11:AA11,8,0),"")</f>
        <v/>
      </c>
      <c r="AR11" s="142" t="str">
        <f>IFERROR(VLOOKUP('DERS YÜKLERİ'!$B$19,T11:AA11,8,0),"")</f>
        <v/>
      </c>
      <c r="AS11" s="142" t="str">
        <f>IFERROR(VLOOKUP('DERS YÜKLERİ'!$B$20,T11:AA11,8,0),"")</f>
        <v/>
      </c>
      <c r="AT11" s="142" t="str">
        <f>IFERROR(VLOOKUP('DERS YÜKLERİ'!$B$21,T11:AA11,8,0),"")</f>
        <v/>
      </c>
      <c r="AU11" s="142" t="str">
        <f>IFERROR(VLOOKUP('DERS YÜKLERİ'!$B$22,T11:AA11,8,0),"")</f>
        <v/>
      </c>
      <c r="AV11" s="142" t="str">
        <f>IFERROR(VLOOKUP('DERS YÜKLERİ'!$B$23,T11:AA11,8,0),"")</f>
        <v/>
      </c>
      <c r="AW11" s="142" t="str">
        <f>IFERROR(VLOOKUP('DERS YÜKLERİ'!$B$25,T11:AA11,8,0),"")</f>
        <v/>
      </c>
      <c r="AX11" s="142" t="str">
        <f>IFERROR(VLOOKUP('DERS YÜKLERİ'!$B$26,T11:AA11,8,0),"")</f>
        <v/>
      </c>
      <c r="AY11" s="142" t="str">
        <f>IFERROR(VLOOKUP('DERS YÜKLERİ'!$B$27,T11:AA11,8,0),"")</f>
        <v/>
      </c>
      <c r="AZ11" s="142" t="str">
        <f>IFERROR(VLOOKUP('DERS YÜKLERİ'!$B$28,T11:AA11,8,0),"")</f>
        <v/>
      </c>
      <c r="BA11" s="142" t="str">
        <f>IFERROR(VLOOKUP('DERS YÜKLERİ'!$B$29,T11:AA11,8,0),"")</f>
        <v/>
      </c>
      <c r="BB11" s="142" t="str">
        <f>IFERROR(VLOOKUP('DERS YÜKLERİ'!$B$30,T11:AA11,8,0),"")</f>
        <v/>
      </c>
      <c r="BC11" s="142" t="str">
        <f>IFERROR(VLOOKUP('DERS YÜKLERİ'!$B$31,T11:AA11,8,0),"")</f>
        <v/>
      </c>
      <c r="BD11" s="142" t="str">
        <f>IFERROR(VLOOKUP('DERS YÜKLERİ'!$B$32,T11:AA11,8,0),"")</f>
        <v/>
      </c>
      <c r="BE11" s="142" t="str">
        <f>IFERROR(VLOOKUP('DERS YÜKLERİ'!$B$33,T11:AA11,8,0),"")</f>
        <v/>
      </c>
      <c r="BF11" s="142" t="str">
        <f>IFERROR(VLOOKUP('DERS YÜKLERİ'!$B$34,T11:AA11,8,0),"")</f>
        <v/>
      </c>
      <c r="BG11" s="142" t="str">
        <f>IFERROR(VLOOKUP('DERS YÜKLERİ'!$B$35,T11:AA11,8,0),"")</f>
        <v/>
      </c>
      <c r="BH11" s="142" t="str">
        <f>IFERROR(VLOOKUP('DERS YÜKLERİ'!$B$36,T11:AA11,8,0),"")</f>
        <v/>
      </c>
      <c r="BI11" s="142" t="str">
        <f>IFERROR(VLOOKUP('DERS YÜKLERİ'!$B$37,T11:AA11,8,0),"")</f>
        <v/>
      </c>
      <c r="BJ11" s="142" t="str">
        <f>IFERROR(VLOOKUP('DERS YÜKLERİ'!$B$38,T11:AA11,8,0),"")</f>
        <v/>
      </c>
      <c r="BK11" s="142" t="str">
        <f>IFERROR(VLOOKUP('DERS YÜKLERİ'!$B$39,T11:AA11,8,0),"")</f>
        <v/>
      </c>
      <c r="BL11" s="142" t="str">
        <f>IFERROR(VLOOKUP('DERS YÜKLERİ'!$B$40,T11:AA11,8,0),"")</f>
        <v/>
      </c>
      <c r="BM11" s="142" t="str">
        <f>IFERROR(VLOOKUP('DERS YÜKLERİ'!$B$41,T11:AA11,8,0),"")</f>
        <v/>
      </c>
      <c r="BN11" s="142" t="str">
        <f>IFERROR(VLOOKUP('DERS YÜKLERİ'!$B$42,T11:AA11,8,0),"")</f>
        <v/>
      </c>
      <c r="BO11" s="142" t="str">
        <f>IFERROR(VLOOKUP('DERS YÜKLERİ'!$B$43,T11:AA11,8,0),"")</f>
        <v/>
      </c>
      <c r="BP11" s="142" t="str">
        <f>IFERROR(VLOOKUP('DERS YÜKLERİ'!$B$44,T11:AA11,8,0),"")</f>
        <v/>
      </c>
      <c r="BQ11" s="142" t="str">
        <f>IFERROR(VLOOKUP('DERS YÜKLERİ'!$B$45,T11:AA11,8,0),"")</f>
        <v/>
      </c>
      <c r="BR11" s="142" t="str">
        <f>IFERROR(VLOOKUP('DERS YÜKLERİ'!$B$46,T11:AA11,8,0),"")</f>
        <v/>
      </c>
      <c r="BS11" s="142" t="str">
        <f>IFERROR(VLOOKUP('DERS YÜKLERİ'!$B$47,T11:AA11,8,0),"")</f>
        <v/>
      </c>
      <c r="BT11" s="26"/>
    </row>
    <row r="12" spans="1:72" ht="19.5" customHeight="1" outlineLevel="1">
      <c r="A12" s="110" t="b">
        <v>1</v>
      </c>
      <c r="B12" s="112" t="str">
        <f t="shared" si="0"/>
        <v>AÇIK</v>
      </c>
      <c r="C12" s="1030"/>
      <c r="D12" s="115" t="str">
        <f>IFERROR(VLOOKUP(F12,'LİSTE-FORMÜLLER'!F:L,2,0),"-")</f>
        <v>-</v>
      </c>
      <c r="E12" s="116" t="str">
        <f>IFERROR(VLOOKUP(F12,'LİSTE-FORMÜLLER'!F:L,3,0),"-")</f>
        <v>-</v>
      </c>
      <c r="F12" s="117" t="s">
        <v>110</v>
      </c>
      <c r="G12" s="115" t="str">
        <f>IFERROR(VLOOKUP(F12,'LİSTE-FORMÜLLER'!F:L,5,0),"")</f>
        <v/>
      </c>
      <c r="H12" s="115" t="str">
        <f>IFERROR(VLOOKUP(F12,'LİSTE-FORMÜLLER'!F:L,7,0),"-")</f>
        <v>-</v>
      </c>
      <c r="I12" s="201" t="s">
        <v>111</v>
      </c>
      <c r="J12" s="202" t="s">
        <v>102</v>
      </c>
      <c r="K12" s="203"/>
      <c r="L12" s="121">
        <f t="shared" si="1"/>
        <v>1</v>
      </c>
      <c r="M12" s="121">
        <f>IFERROR(VLOOKUP(I12,'LİSTE-FORMÜLLER'!$B$2:$C$89,2,0),"*")</f>
        <v>0</v>
      </c>
      <c r="N12" s="122"/>
      <c r="O12" s="124" t="str">
        <f>VLOOKUP('LİSTE-FORMÜLLER'!$A$99,'LİSTE-FORMÜLLER'!$A$92:$B$126,2,0)</f>
        <v>A-303</v>
      </c>
      <c r="P12" s="124">
        <f>VLOOKUP('LİSTE-FORMÜLLER'!$A$119,'LİSTE-FORMÜLLER'!$A$92:$B$126,2,0)</f>
        <v>0</v>
      </c>
      <c r="Q12" s="126"/>
      <c r="R12" s="174" t="s">
        <v>115</v>
      </c>
      <c r="S12" s="130" t="str">
        <f t="shared" si="2"/>
        <v>3 + 0</v>
      </c>
      <c r="T12" s="175" t="s">
        <v>101</v>
      </c>
      <c r="U12" s="178">
        <f>COUNTIF('DERS PROGRAMI'!$C$5:$E$55,R12)</f>
        <v>0</v>
      </c>
      <c r="V12" s="180">
        <f>COUNTIF('DERS PROGRAMI'!$C$62:$E$106,R12)</f>
        <v>1</v>
      </c>
      <c r="W12" s="181" t="str">
        <f>VLOOKUP(U12,'LİSTE-FORMÜLLER'!$U$1:$V$4,2,0)</f>
        <v>✖</v>
      </c>
      <c r="X12" s="182" t="str">
        <f>VLOOKUP(V12,'LİSTE-FORMÜLLER'!$U$1:$V$4,2,0)</f>
        <v>✅</v>
      </c>
      <c r="Y12" s="140"/>
      <c r="Z12" s="142" t="s">
        <v>890</v>
      </c>
      <c r="AA12" s="144">
        <f t="shared" si="4"/>
        <v>3</v>
      </c>
      <c r="AB12" s="148" t="str">
        <f>IFERROR(VLOOKUP('DERS YÜKLERİ'!$B$3,T12:AA12,8,0),"")</f>
        <v/>
      </c>
      <c r="AC12" s="142" t="str">
        <f>IFERROR(VLOOKUP('DERS YÜKLERİ'!$B$4,T12:AA12,8,0),"")</f>
        <v/>
      </c>
      <c r="AD12" s="142" t="str">
        <f>IFERROR(VLOOKUP('DERS YÜKLERİ'!$B$5,T12:AA12,8,0),"")</f>
        <v/>
      </c>
      <c r="AE12" s="142" t="str">
        <f>IFERROR(VLOOKUP('DERS YÜKLERİ'!$B$6,T12:AA12,8,0),"")</f>
        <v/>
      </c>
      <c r="AF12" s="142" t="str">
        <f>IFERROR(VLOOKUP('DERS YÜKLERİ'!$B$7,T12:AA12,8,0),"")</f>
        <v/>
      </c>
      <c r="AG12" s="142" t="str">
        <f>IFERROR(VLOOKUP('DERS YÜKLERİ'!$B$8,T12:AA12,8,0),"")</f>
        <v/>
      </c>
      <c r="AH12" s="142">
        <f>IFERROR(VLOOKUP('DERS YÜKLERİ'!$B$9,T12:AA12,8,0),"")</f>
        <v>3</v>
      </c>
      <c r="AI12" s="142" t="str">
        <f>IFERROR(VLOOKUP('DERS YÜKLERİ'!$B$10,T12:AA12,8,0),"")</f>
        <v/>
      </c>
      <c r="AJ12" s="142" t="str">
        <f>IFERROR(VLOOKUP('DERS YÜKLERİ'!$B$11,T12:AA12,8,0),"")</f>
        <v/>
      </c>
      <c r="AK12" s="142" t="str">
        <f>IFERROR(VLOOKUP('DERS YÜKLERİ'!$B$12,T12:AA12,8,0),"")</f>
        <v/>
      </c>
      <c r="AL12" s="142" t="str">
        <f>IFERROR(VLOOKUP('DERS YÜKLERİ'!$B$13,T12:AA12,8,0),"")</f>
        <v/>
      </c>
      <c r="AM12" s="142" t="str">
        <f>IFERROR(VLOOKUP('DERS YÜKLERİ'!$B$14,T12:AA12,8,0),"")</f>
        <v/>
      </c>
      <c r="AN12" s="142" t="str">
        <f>IFERROR(VLOOKUP('DERS YÜKLERİ'!$B$15,T12:AA12,8,0),"")</f>
        <v/>
      </c>
      <c r="AO12" s="142" t="str">
        <f>IFERROR(VLOOKUP('DERS YÜKLERİ'!$B$16,T12:AA12,8,0),"")</f>
        <v/>
      </c>
      <c r="AP12" s="142" t="str">
        <f>IFERROR(VLOOKUP('DERS YÜKLERİ'!$B$17,T12:AA12,8,0),"")</f>
        <v/>
      </c>
      <c r="AQ12" s="142" t="str">
        <f>IFERROR(VLOOKUP('DERS YÜKLERİ'!$B$18,T12:AA12,8,0),"")</f>
        <v/>
      </c>
      <c r="AR12" s="142" t="str">
        <f>IFERROR(VLOOKUP('DERS YÜKLERİ'!$B$19,T12:AA12,8,0),"")</f>
        <v/>
      </c>
      <c r="AS12" s="142" t="str">
        <f>IFERROR(VLOOKUP('DERS YÜKLERİ'!$B$20,T12:AA12,8,0),"")</f>
        <v/>
      </c>
      <c r="AT12" s="142" t="str">
        <f>IFERROR(VLOOKUP('DERS YÜKLERİ'!$B$21,T12:AA12,8,0),"")</f>
        <v/>
      </c>
      <c r="AU12" s="142" t="str">
        <f>IFERROR(VLOOKUP('DERS YÜKLERİ'!$B$22,T12:AA12,8,0),"")</f>
        <v/>
      </c>
      <c r="AV12" s="142" t="str">
        <f>IFERROR(VLOOKUP('DERS YÜKLERİ'!$B$23,T12:AA12,8,0),"")</f>
        <v/>
      </c>
      <c r="AW12" s="142" t="str">
        <f>IFERROR(VLOOKUP('DERS YÜKLERİ'!$B$25,T12:AA12,8,0),"")</f>
        <v/>
      </c>
      <c r="AX12" s="142" t="str">
        <f>IFERROR(VLOOKUP('DERS YÜKLERİ'!$B$26,T12:AA12,8,0),"")</f>
        <v/>
      </c>
      <c r="AY12" s="142" t="str">
        <f>IFERROR(VLOOKUP('DERS YÜKLERİ'!$B$27,T12:AA12,8,0),"")</f>
        <v/>
      </c>
      <c r="AZ12" s="142" t="str">
        <f>IFERROR(VLOOKUP('DERS YÜKLERİ'!$B$28,T12:AA12,8,0),"")</f>
        <v/>
      </c>
      <c r="BA12" s="142" t="str">
        <f>IFERROR(VLOOKUP('DERS YÜKLERİ'!$B$29,T12:AA12,8,0),"")</f>
        <v/>
      </c>
      <c r="BB12" s="142" t="str">
        <f>IFERROR(VLOOKUP('DERS YÜKLERİ'!$B$30,T12:AA12,8,0),"")</f>
        <v/>
      </c>
      <c r="BC12" s="142" t="str">
        <f>IFERROR(VLOOKUP('DERS YÜKLERİ'!$B$31,T12:AA12,8,0),"")</f>
        <v/>
      </c>
      <c r="BD12" s="142" t="str">
        <f>IFERROR(VLOOKUP('DERS YÜKLERİ'!$B$32,T12:AA12,8,0),"")</f>
        <v/>
      </c>
      <c r="BE12" s="142" t="str">
        <f>IFERROR(VLOOKUP('DERS YÜKLERİ'!$B$33,T12:AA12,8,0),"")</f>
        <v/>
      </c>
      <c r="BF12" s="142" t="str">
        <f>IFERROR(VLOOKUP('DERS YÜKLERİ'!$B$34,T12:AA12,8,0),"")</f>
        <v/>
      </c>
      <c r="BG12" s="142" t="str">
        <f>IFERROR(VLOOKUP('DERS YÜKLERİ'!$B$35,T12:AA12,8,0),"")</f>
        <v/>
      </c>
      <c r="BH12" s="142" t="str">
        <f>IFERROR(VLOOKUP('DERS YÜKLERİ'!$B$36,T12:AA12,8,0),"")</f>
        <v/>
      </c>
      <c r="BI12" s="142" t="str">
        <f>IFERROR(VLOOKUP('DERS YÜKLERİ'!$B$37,T12:AA12,8,0),"")</f>
        <v/>
      </c>
      <c r="BJ12" s="142" t="str">
        <f>IFERROR(VLOOKUP('DERS YÜKLERİ'!$B$38,T12:AA12,8,0),"")</f>
        <v/>
      </c>
      <c r="BK12" s="142" t="str">
        <f>IFERROR(VLOOKUP('DERS YÜKLERİ'!$B$39,T12:AA12,8,0),"")</f>
        <v/>
      </c>
      <c r="BL12" s="142" t="str">
        <f>IFERROR(VLOOKUP('DERS YÜKLERİ'!$B$40,T12:AA12,8,0),"")</f>
        <v/>
      </c>
      <c r="BM12" s="142" t="str">
        <f>IFERROR(VLOOKUP('DERS YÜKLERİ'!$B$41,T12:AA12,8,0),"")</f>
        <v/>
      </c>
      <c r="BN12" s="142" t="str">
        <f>IFERROR(VLOOKUP('DERS YÜKLERİ'!$B$42,T12:AA12,8,0),"")</f>
        <v/>
      </c>
      <c r="BO12" s="142" t="str">
        <f>IFERROR(VLOOKUP('DERS YÜKLERİ'!$B$43,T12:AA12,8,0),"")</f>
        <v/>
      </c>
      <c r="BP12" s="142" t="str">
        <f>IFERROR(VLOOKUP('DERS YÜKLERİ'!$B$44,T12:AA12,8,0),"")</f>
        <v/>
      </c>
      <c r="BQ12" s="142" t="str">
        <f>IFERROR(VLOOKUP('DERS YÜKLERİ'!$B$45,T12:AA12,8,0),"")</f>
        <v/>
      </c>
      <c r="BR12" s="142" t="str">
        <f>IFERROR(VLOOKUP('DERS YÜKLERİ'!$B$46,T12:AA12,8,0),"")</f>
        <v/>
      </c>
      <c r="BS12" s="142" t="str">
        <f>IFERROR(VLOOKUP('DERS YÜKLERİ'!$B$47,T12:AA12,8,0),"")</f>
        <v/>
      </c>
      <c r="BT12" s="26"/>
    </row>
    <row r="13" spans="1:72" ht="19.5" customHeight="1">
      <c r="A13" s="110" t="b">
        <v>1</v>
      </c>
      <c r="B13" s="112" t="str">
        <f t="shared" si="0"/>
        <v>AÇIK</v>
      </c>
      <c r="C13" s="1030"/>
      <c r="D13" s="115" t="str">
        <f>IFERROR(VLOOKUP(F13,'LİSTE-FORMÜLLER'!F:L,2,0),"-")</f>
        <v>SBK 106</v>
      </c>
      <c r="E13" s="116" t="str">
        <f>IFERROR(VLOOKUP(F13,'LİSTE-FORMÜLLER'!F:L,3,0),"-")</f>
        <v>Z</v>
      </c>
      <c r="F13" s="117" t="s">
        <v>69</v>
      </c>
      <c r="G13" s="115" t="str">
        <f>IFERROR(VLOOKUP(F13,'LİSTE-FORMÜLLER'!F:L,5,0),"")</f>
        <v>3 + 0</v>
      </c>
      <c r="H13" s="115">
        <f>IFERROR(VLOOKUP(F13,'LİSTE-FORMÜLLER'!F:L,7,0),"-")</f>
        <v>5</v>
      </c>
      <c r="I13" s="201" t="s">
        <v>75</v>
      </c>
      <c r="J13" s="202" t="s">
        <v>75</v>
      </c>
      <c r="K13" s="203"/>
      <c r="L13" s="121">
        <f t="shared" si="1"/>
        <v>2</v>
      </c>
      <c r="M13" s="121" t="str">
        <f>IFERROR(VLOOKUP(I13,'LİSTE-FORMÜLLER'!$B$2:$C$89,2,0),"*")</f>
        <v>me</v>
      </c>
      <c r="N13" s="122"/>
      <c r="O13" s="124" t="str">
        <f>VLOOKUP('LİSTE-FORMÜLLER'!$A$100,'LİSTE-FORMÜLLER'!$A$92:$B$126,2,0)</f>
        <v>A-304</v>
      </c>
      <c r="P13" s="124">
        <f>VLOOKUP('LİSTE-FORMÜLLER'!$A$120,'LİSTE-FORMÜLLER'!$A$92:$B$126,2,0)</f>
        <v>0</v>
      </c>
      <c r="Q13" s="126"/>
      <c r="R13" s="174" t="s">
        <v>116</v>
      </c>
      <c r="S13" s="130" t="str">
        <f t="shared" si="2"/>
        <v>3 + 0</v>
      </c>
      <c r="T13" s="175" t="str">
        <f t="shared" ref="T13:T20" si="5">IFERROR(VLOOKUP(R13,F:J,4,0),"-")</f>
        <v>Dr.Öğr.Üyesi Serdar KORUCU</v>
      </c>
      <c r="U13" s="178">
        <f>COUNTIF('DERS PROGRAMI'!$C$5:$E$55,R13)</f>
        <v>1</v>
      </c>
      <c r="V13" s="180">
        <f>COUNTIF('DERS PROGRAMI'!$C$62:$E$106,R13)</f>
        <v>1</v>
      </c>
      <c r="W13" s="181" t="str">
        <f>VLOOKUP(U13,'LİSTE-FORMÜLLER'!$U$1:$V$4,2,0)</f>
        <v>✅</v>
      </c>
      <c r="X13" s="182" t="str">
        <f>VLOOKUP(V13,'LİSTE-FORMÜLLER'!$U$1:$V$4,2,0)</f>
        <v>✅</v>
      </c>
      <c r="Y13" s="140"/>
      <c r="Z13" s="142" t="s">
        <v>890</v>
      </c>
      <c r="AA13" s="144">
        <f t="shared" si="4"/>
        <v>6</v>
      </c>
      <c r="AB13" s="148" t="str">
        <f>IFERROR(VLOOKUP('DERS YÜKLERİ'!$B$3,T13:AA13,8,0),"")</f>
        <v/>
      </c>
      <c r="AC13" s="142" t="str">
        <f>IFERROR(VLOOKUP('DERS YÜKLERİ'!$B$4,T13:AA13,8,0),"")</f>
        <v/>
      </c>
      <c r="AD13" s="142" t="str">
        <f>IFERROR(VLOOKUP('DERS YÜKLERİ'!$B$5,T13:AA13,8,0),"")</f>
        <v/>
      </c>
      <c r="AE13" s="142" t="str">
        <f>IFERROR(VLOOKUP('DERS YÜKLERİ'!$B$6,T13:AA13,8,0),"")</f>
        <v/>
      </c>
      <c r="AF13" s="142" t="str">
        <f>IFERROR(VLOOKUP('DERS YÜKLERİ'!$B$7,T13:AA13,8,0),"")</f>
        <v/>
      </c>
      <c r="AG13" s="142" t="str">
        <f>IFERROR(VLOOKUP('DERS YÜKLERİ'!$B$8,T13:AA13,8,0),"")</f>
        <v/>
      </c>
      <c r="AH13" s="142" t="str">
        <f>IFERROR(VLOOKUP('DERS YÜKLERİ'!$B$9,T13:AA13,8,0),"")</f>
        <v/>
      </c>
      <c r="AI13" s="142" t="str">
        <f>IFERROR(VLOOKUP('DERS YÜKLERİ'!$B$10,T13:AA13,8,0),"")</f>
        <v/>
      </c>
      <c r="AJ13" s="142" t="str">
        <f>IFERROR(VLOOKUP('DERS YÜKLERİ'!$B$11,T13:AA13,8,0),"")</f>
        <v/>
      </c>
      <c r="AK13" s="142" t="str">
        <f>IFERROR(VLOOKUP('DERS YÜKLERİ'!$B$12,T13:AA13,8,0),"")</f>
        <v/>
      </c>
      <c r="AL13" s="142" t="str">
        <f>IFERROR(VLOOKUP('DERS YÜKLERİ'!$B$13,T13:AA13,8,0),"")</f>
        <v/>
      </c>
      <c r="AM13" s="142" t="str">
        <f>IFERROR(VLOOKUP('DERS YÜKLERİ'!$B$14,T13:AA13,8,0),"")</f>
        <v/>
      </c>
      <c r="AN13" s="142" t="str">
        <f>IFERROR(VLOOKUP('DERS YÜKLERİ'!$B$15,T13:AA13,8,0),"")</f>
        <v/>
      </c>
      <c r="AO13" s="142" t="str">
        <f>IFERROR(VLOOKUP('DERS YÜKLERİ'!$B$16,T13:AA13,8,0),"")</f>
        <v/>
      </c>
      <c r="AP13" s="142" t="str">
        <f>IFERROR(VLOOKUP('DERS YÜKLERİ'!$B$17,T13:AA13,8,0),"")</f>
        <v/>
      </c>
      <c r="AQ13" s="142" t="str">
        <f>IFERROR(VLOOKUP('DERS YÜKLERİ'!$B$18,T13:AA13,8,0),"")</f>
        <v/>
      </c>
      <c r="AR13" s="142">
        <f>IFERROR(VLOOKUP('DERS YÜKLERİ'!$B$19,T13:AA13,8,0),"")</f>
        <v>6</v>
      </c>
      <c r="AS13" s="142" t="str">
        <f>IFERROR(VLOOKUP('DERS YÜKLERİ'!$B$20,T13:AA13,8,0),"")</f>
        <v/>
      </c>
      <c r="AT13" s="142" t="str">
        <f>IFERROR(VLOOKUP('DERS YÜKLERİ'!$B$21,T13:AA13,8,0),"")</f>
        <v/>
      </c>
      <c r="AU13" s="142" t="str">
        <f>IFERROR(VLOOKUP('DERS YÜKLERİ'!$B$22,T13:AA13,8,0),"")</f>
        <v/>
      </c>
      <c r="AV13" s="142" t="str">
        <f>IFERROR(VLOOKUP('DERS YÜKLERİ'!$B$23,T13:AA13,8,0),"")</f>
        <v/>
      </c>
      <c r="AW13" s="142" t="str">
        <f>IFERROR(VLOOKUP('DERS YÜKLERİ'!$B$25,T13:AA13,8,0),"")</f>
        <v/>
      </c>
      <c r="AX13" s="142" t="str">
        <f>IFERROR(VLOOKUP('DERS YÜKLERİ'!$B$26,T13:AA13,8,0),"")</f>
        <v/>
      </c>
      <c r="AY13" s="142" t="str">
        <f>IFERROR(VLOOKUP('DERS YÜKLERİ'!$B$27,T13:AA13,8,0),"")</f>
        <v/>
      </c>
      <c r="AZ13" s="142" t="str">
        <f>IFERROR(VLOOKUP('DERS YÜKLERİ'!$B$28,T13:AA13,8,0),"")</f>
        <v/>
      </c>
      <c r="BA13" s="142" t="str">
        <f>IFERROR(VLOOKUP('DERS YÜKLERİ'!$B$29,T13:AA13,8,0),"")</f>
        <v/>
      </c>
      <c r="BB13" s="142" t="str">
        <f>IFERROR(VLOOKUP('DERS YÜKLERİ'!$B$30,T13:AA13,8,0),"")</f>
        <v/>
      </c>
      <c r="BC13" s="142" t="str">
        <f>IFERROR(VLOOKUP('DERS YÜKLERİ'!$B$31,T13:AA13,8,0),"")</f>
        <v/>
      </c>
      <c r="BD13" s="142" t="str">
        <f>IFERROR(VLOOKUP('DERS YÜKLERİ'!$B$32,T13:AA13,8,0),"")</f>
        <v/>
      </c>
      <c r="BE13" s="142" t="str">
        <f>IFERROR(VLOOKUP('DERS YÜKLERİ'!$B$33,T13:AA13,8,0),"")</f>
        <v/>
      </c>
      <c r="BF13" s="142" t="str">
        <f>IFERROR(VLOOKUP('DERS YÜKLERİ'!$B$34,T13:AA13,8,0),"")</f>
        <v/>
      </c>
      <c r="BG13" s="142" t="str">
        <f>IFERROR(VLOOKUP('DERS YÜKLERİ'!$B$35,T13:AA13,8,0),"")</f>
        <v/>
      </c>
      <c r="BH13" s="142" t="str">
        <f>IFERROR(VLOOKUP('DERS YÜKLERİ'!$B$36,T13:AA13,8,0),"")</f>
        <v/>
      </c>
      <c r="BI13" s="142" t="str">
        <f>IFERROR(VLOOKUP('DERS YÜKLERİ'!$B$37,T13:AA13,8,0),"")</f>
        <v/>
      </c>
      <c r="BJ13" s="142" t="str">
        <f>IFERROR(VLOOKUP('DERS YÜKLERİ'!$B$38,T13:AA13,8,0),"")</f>
        <v/>
      </c>
      <c r="BK13" s="142" t="str">
        <f>IFERROR(VLOOKUP('DERS YÜKLERİ'!$B$39,T13:AA13,8,0),"")</f>
        <v/>
      </c>
      <c r="BL13" s="142" t="str">
        <f>IFERROR(VLOOKUP('DERS YÜKLERİ'!$B$40,T13:AA13,8,0),"")</f>
        <v/>
      </c>
      <c r="BM13" s="142" t="str">
        <f>IFERROR(VLOOKUP('DERS YÜKLERİ'!$B$41,T13:AA13,8,0),"")</f>
        <v/>
      </c>
      <c r="BN13" s="142" t="str">
        <f>IFERROR(VLOOKUP('DERS YÜKLERİ'!$B$42,T13:AA13,8,0),"")</f>
        <v/>
      </c>
      <c r="BO13" s="142" t="str">
        <f>IFERROR(VLOOKUP('DERS YÜKLERİ'!$B$43,T13:AA13,8,0),"")</f>
        <v/>
      </c>
      <c r="BP13" s="142" t="str">
        <f>IFERROR(VLOOKUP('DERS YÜKLERİ'!$B$44,T13:AA13,8,0),"")</f>
        <v/>
      </c>
      <c r="BQ13" s="142" t="str">
        <f>IFERROR(VLOOKUP('DERS YÜKLERİ'!$B$45,T13:AA13,8,0),"")</f>
        <v/>
      </c>
      <c r="BR13" s="142" t="str">
        <f>IFERROR(VLOOKUP('DERS YÜKLERİ'!$B$46,T13:AA13,8,0),"")</f>
        <v/>
      </c>
      <c r="BS13" s="142" t="str">
        <f>IFERROR(VLOOKUP('DERS YÜKLERİ'!$B$47,T13:AA13,8,0),"")</f>
        <v/>
      </c>
      <c r="BT13" s="26"/>
    </row>
    <row r="14" spans="1:72" ht="19.5" customHeight="1" outlineLevel="1">
      <c r="A14" s="110" t="b">
        <v>1</v>
      </c>
      <c r="B14" s="112" t="str">
        <f t="shared" si="0"/>
        <v>AÇIK</v>
      </c>
      <c r="C14" s="1030"/>
      <c r="D14" s="115" t="str">
        <f>IFERROR(VLOOKUP(F14,'LİSTE-FORMÜLLER'!F:L,2,0),"-")</f>
        <v>SBK 106</v>
      </c>
      <c r="E14" s="116" t="str">
        <f>IFERROR(VLOOKUP(F14,'LİSTE-FORMÜLLER'!F:L,3,0),"-")</f>
        <v>Z</v>
      </c>
      <c r="F14" s="117" t="s">
        <v>115</v>
      </c>
      <c r="G14" s="115" t="str">
        <f>IFERROR(VLOOKUP(F14,'LİSTE-FORMÜLLER'!F:L,5,0),"")</f>
        <v>3 + 0</v>
      </c>
      <c r="H14" s="115">
        <f>IFERROR(VLOOKUP(F14,'LİSTE-FORMÜLLER'!F:L,7,0),"-")</f>
        <v>5</v>
      </c>
      <c r="I14" s="201" t="s">
        <v>111</v>
      </c>
      <c r="J14" s="202" t="s">
        <v>101</v>
      </c>
      <c r="K14" s="203"/>
      <c r="L14" s="121">
        <f t="shared" si="1"/>
        <v>1</v>
      </c>
      <c r="M14" s="121">
        <f>IFERROR(VLOOKUP(I14,'LİSTE-FORMÜLLER'!$B$2:$C$89,2,0),"*")</f>
        <v>0</v>
      </c>
      <c r="N14" s="122"/>
      <c r="O14" s="124" t="str">
        <f>VLOOKUP('LİSTE-FORMÜLLER'!$A$103,'LİSTE-FORMÜLLER'!$A$92:$B$126,2,0)</f>
        <v>YL-DR SINIFI</v>
      </c>
      <c r="P14" s="124">
        <f>VLOOKUP('LİSTE-FORMÜLLER'!$A$121,'LİSTE-FORMÜLLER'!$A$92:$B$126,2,0)</f>
        <v>0</v>
      </c>
      <c r="Q14" s="126"/>
      <c r="R14" s="174" t="s">
        <v>119</v>
      </c>
      <c r="S14" s="130" t="str">
        <f t="shared" si="2"/>
        <v>3 + 0</v>
      </c>
      <c r="T14" s="175" t="str">
        <f t="shared" si="5"/>
        <v>Doç.Dr. Ferruh TUZCUOĞLU</v>
      </c>
      <c r="U14" s="178">
        <f>COUNTIF('DERS PROGRAMI'!$C$5:$E$55,R14)</f>
        <v>1</v>
      </c>
      <c r="V14" s="180">
        <f>COUNTIF('DERS PROGRAMI'!$C$62:$E$106,R14)</f>
        <v>1</v>
      </c>
      <c r="W14" s="181" t="str">
        <f>VLOOKUP(U14,'LİSTE-FORMÜLLER'!$U$1:$V$4,2,0)</f>
        <v>✅</v>
      </c>
      <c r="X14" s="182" t="str">
        <f>VLOOKUP(V14,'LİSTE-FORMÜLLER'!$U$1:$V$4,2,0)</f>
        <v>✅</v>
      </c>
      <c r="Y14" s="140"/>
      <c r="Z14" s="142" t="s">
        <v>890</v>
      </c>
      <c r="AA14" s="144">
        <f t="shared" si="4"/>
        <v>3</v>
      </c>
      <c r="AB14" s="148" t="str">
        <f>IFERROR(VLOOKUP('DERS YÜKLERİ'!$B$3,T14:AA14,8,0),"")</f>
        <v/>
      </c>
      <c r="AC14" s="142" t="str">
        <f>IFERROR(VLOOKUP('DERS YÜKLERİ'!$B$4,T14:AA14,8,0),"")</f>
        <v/>
      </c>
      <c r="AD14" s="142" t="str">
        <f>IFERROR(VLOOKUP('DERS YÜKLERİ'!$B$5,T14:AA14,8,0),"")</f>
        <v/>
      </c>
      <c r="AE14" s="142" t="str">
        <f>IFERROR(VLOOKUP('DERS YÜKLERİ'!$B$6,T14:AA14,8,0),"")</f>
        <v/>
      </c>
      <c r="AF14" s="142" t="str">
        <f>IFERROR(VLOOKUP('DERS YÜKLERİ'!$B$7,T14:AA14,8,0),"")</f>
        <v/>
      </c>
      <c r="AG14" s="142" t="str">
        <f>IFERROR(VLOOKUP('DERS YÜKLERİ'!$B$8,T14:AA14,8,0),"")</f>
        <v/>
      </c>
      <c r="AH14" s="142" t="str">
        <f>IFERROR(VLOOKUP('DERS YÜKLERİ'!$B$9,T14:AA14,8,0),"")</f>
        <v/>
      </c>
      <c r="AI14" s="142" t="str">
        <f>IFERROR(VLOOKUP('DERS YÜKLERİ'!$B$10,T14:AA14,8,0),"")</f>
        <v/>
      </c>
      <c r="AJ14" s="142" t="str">
        <f>IFERROR(VLOOKUP('DERS YÜKLERİ'!$B$11,T14:AA14,8,0),"")</f>
        <v/>
      </c>
      <c r="AK14" s="142" t="str">
        <f>IFERROR(VLOOKUP('DERS YÜKLERİ'!$B$12,T14:AA14,8,0),"")</f>
        <v/>
      </c>
      <c r="AL14" s="142">
        <f>IFERROR(VLOOKUP('DERS YÜKLERİ'!$B$13,T14:AA14,8,0),"")</f>
        <v>3</v>
      </c>
      <c r="AM14" s="142" t="str">
        <f>IFERROR(VLOOKUP('DERS YÜKLERİ'!$B$14,T14:AA14,8,0),"")</f>
        <v/>
      </c>
      <c r="AN14" s="142" t="str">
        <f>IFERROR(VLOOKUP('DERS YÜKLERİ'!$B$15,T14:AA14,8,0),"")</f>
        <v/>
      </c>
      <c r="AO14" s="142" t="str">
        <f>IFERROR(VLOOKUP('DERS YÜKLERİ'!$B$16,T14:AA14,8,0),"")</f>
        <v/>
      </c>
      <c r="AP14" s="142" t="str">
        <f>IFERROR(VLOOKUP('DERS YÜKLERİ'!$B$17,T14:AA14,8,0),"")</f>
        <v/>
      </c>
      <c r="AQ14" s="142" t="str">
        <f>IFERROR(VLOOKUP('DERS YÜKLERİ'!$B$18,T14:AA14,8,0),"")</f>
        <v/>
      </c>
      <c r="AR14" s="142" t="str">
        <f>IFERROR(VLOOKUP('DERS YÜKLERİ'!$B$19,T14:AA14,8,0),"")</f>
        <v/>
      </c>
      <c r="AS14" s="142" t="str">
        <f>IFERROR(VLOOKUP('DERS YÜKLERİ'!$B$20,T14:AA14,8,0),"")</f>
        <v/>
      </c>
      <c r="AT14" s="142" t="str">
        <f>IFERROR(VLOOKUP('DERS YÜKLERİ'!$B$21,T14:AA14,8,0),"")</f>
        <v/>
      </c>
      <c r="AU14" s="142" t="str">
        <f>IFERROR(VLOOKUP('DERS YÜKLERİ'!$B$22,T14:AA14,8,0),"")</f>
        <v/>
      </c>
      <c r="AV14" s="142" t="str">
        <f>IFERROR(VLOOKUP('DERS YÜKLERİ'!$B$23,T14:AA14,8,0),"")</f>
        <v/>
      </c>
      <c r="AW14" s="142" t="str">
        <f>IFERROR(VLOOKUP('DERS YÜKLERİ'!$B$25,T14:AA14,8,0),"")</f>
        <v/>
      </c>
      <c r="AX14" s="142" t="str">
        <f>IFERROR(VLOOKUP('DERS YÜKLERİ'!$B$26,T14:AA14,8,0),"")</f>
        <v/>
      </c>
      <c r="AY14" s="142" t="str">
        <f>IFERROR(VLOOKUP('DERS YÜKLERİ'!$B$27,T14:AA14,8,0),"")</f>
        <v/>
      </c>
      <c r="AZ14" s="142" t="str">
        <f>IFERROR(VLOOKUP('DERS YÜKLERİ'!$B$28,T14:AA14,8,0),"")</f>
        <v/>
      </c>
      <c r="BA14" s="142" t="str">
        <f>IFERROR(VLOOKUP('DERS YÜKLERİ'!$B$29,T14:AA14,8,0),"")</f>
        <v/>
      </c>
      <c r="BB14" s="142" t="str">
        <f>IFERROR(VLOOKUP('DERS YÜKLERİ'!$B$30,T14:AA14,8,0),"")</f>
        <v/>
      </c>
      <c r="BC14" s="142" t="str">
        <f>IFERROR(VLOOKUP('DERS YÜKLERİ'!$B$31,T14:AA14,8,0),"")</f>
        <v/>
      </c>
      <c r="BD14" s="142" t="str">
        <f>IFERROR(VLOOKUP('DERS YÜKLERİ'!$B$32,T14:AA14,8,0),"")</f>
        <v/>
      </c>
      <c r="BE14" s="142" t="str">
        <f>IFERROR(VLOOKUP('DERS YÜKLERİ'!$B$33,T14:AA14,8,0),"")</f>
        <v/>
      </c>
      <c r="BF14" s="142" t="str">
        <f>IFERROR(VLOOKUP('DERS YÜKLERİ'!$B$34,T14:AA14,8,0),"")</f>
        <v/>
      </c>
      <c r="BG14" s="142" t="str">
        <f>IFERROR(VLOOKUP('DERS YÜKLERİ'!$B$35,T14:AA14,8,0),"")</f>
        <v/>
      </c>
      <c r="BH14" s="142" t="str">
        <f>IFERROR(VLOOKUP('DERS YÜKLERİ'!$B$36,T14:AA14,8,0),"")</f>
        <v/>
      </c>
      <c r="BI14" s="142" t="str">
        <f>IFERROR(VLOOKUP('DERS YÜKLERİ'!$B$37,T14:AA14,8,0),"")</f>
        <v/>
      </c>
      <c r="BJ14" s="142" t="str">
        <f>IFERROR(VLOOKUP('DERS YÜKLERİ'!$B$38,T14:AA14,8,0),"")</f>
        <v/>
      </c>
      <c r="BK14" s="142" t="str">
        <f>IFERROR(VLOOKUP('DERS YÜKLERİ'!$B$39,T14:AA14,8,0),"")</f>
        <v/>
      </c>
      <c r="BL14" s="142" t="str">
        <f>IFERROR(VLOOKUP('DERS YÜKLERİ'!$B$40,T14:AA14,8,0),"")</f>
        <v/>
      </c>
      <c r="BM14" s="142" t="str">
        <f>IFERROR(VLOOKUP('DERS YÜKLERİ'!$B$41,T14:AA14,8,0),"")</f>
        <v/>
      </c>
      <c r="BN14" s="142" t="str">
        <f>IFERROR(VLOOKUP('DERS YÜKLERİ'!$B$42,T14:AA14,8,0),"")</f>
        <v/>
      </c>
      <c r="BO14" s="142" t="str">
        <f>IFERROR(VLOOKUP('DERS YÜKLERİ'!$B$43,T14:AA14,8,0),"")</f>
        <v/>
      </c>
      <c r="BP14" s="142" t="str">
        <f>IFERROR(VLOOKUP('DERS YÜKLERİ'!$B$44,T14:AA14,8,0),"")</f>
        <v/>
      </c>
      <c r="BQ14" s="142" t="str">
        <f>IFERROR(VLOOKUP('DERS YÜKLERİ'!$B$45,T14:AA14,8,0),"")</f>
        <v/>
      </c>
      <c r="BR14" s="142" t="str">
        <f>IFERROR(VLOOKUP('DERS YÜKLERİ'!$B$46,T14:AA14,8,0),"")</f>
        <v/>
      </c>
      <c r="BS14" s="142" t="str">
        <f>IFERROR(VLOOKUP('DERS YÜKLERİ'!$B$47,T14:AA14,8,0),"")</f>
        <v/>
      </c>
      <c r="BT14" s="26"/>
    </row>
    <row r="15" spans="1:72" ht="19.5" customHeight="1">
      <c r="A15" s="110" t="b">
        <v>1</v>
      </c>
      <c r="B15" s="112" t="str">
        <f t="shared" si="0"/>
        <v>AÇIK</v>
      </c>
      <c r="C15" s="1030"/>
      <c r="D15" s="115" t="str">
        <f>IFERROR(VLOOKUP(F15,'LİSTE-FORMÜLLER'!F:L,2,0),"-")</f>
        <v>SBK 104</v>
      </c>
      <c r="E15" s="116" t="str">
        <f>IFERROR(VLOOKUP(F15,'LİSTE-FORMÜLLER'!F:L,3,0),"-")</f>
        <v>Z</v>
      </c>
      <c r="F15" s="117" t="s">
        <v>116</v>
      </c>
      <c r="G15" s="115" t="str">
        <f>IFERROR(VLOOKUP(F15,'LİSTE-FORMÜLLER'!F:L,5,0),"")</f>
        <v>3 + 0</v>
      </c>
      <c r="H15" s="115">
        <f>IFERROR(VLOOKUP(F15,'LİSTE-FORMÜLLER'!F:L,7,0),"-")</f>
        <v>5</v>
      </c>
      <c r="I15" s="201" t="s">
        <v>117</v>
      </c>
      <c r="J15" s="202" t="s">
        <v>117</v>
      </c>
      <c r="K15" s="203"/>
      <c r="L15" s="121">
        <f t="shared" si="1"/>
        <v>2</v>
      </c>
      <c r="M15" s="121" t="str">
        <f>IFERROR(VLOOKUP(I15,'LİSTE-FORMÜLLER'!$B$2:$C$89,2,0),"*")</f>
        <v>sk</v>
      </c>
      <c r="N15" s="122"/>
      <c r="O15" s="124" t="str">
        <f>VLOOKUP('LİSTE-FORMÜLLER'!$A$105,'LİSTE-FORMÜLLER'!$A$92:$B$126,2,0)</f>
        <v>S2-206</v>
      </c>
      <c r="P15" s="124">
        <f>VLOOKUP('LİSTE-FORMÜLLER'!$A$122,'LİSTE-FORMÜLLER'!$A$92:$B$126,2,0)</f>
        <v>0</v>
      </c>
      <c r="Q15" s="126"/>
      <c r="R15" s="174" t="s">
        <v>876</v>
      </c>
      <c r="S15" s="130" t="e">
        <f t="shared" si="2"/>
        <v>#N/A</v>
      </c>
      <c r="T15" s="175" t="str">
        <f t="shared" si="5"/>
        <v>-</v>
      </c>
      <c r="U15" s="178">
        <f>COUNTIF('DERS PROGRAMI'!$C$5:$E$55,R15)</f>
        <v>126</v>
      </c>
      <c r="V15" s="180">
        <f>COUNTIF('DERS PROGRAMI'!$C$62:$E$106,R15)</f>
        <v>102</v>
      </c>
      <c r="W15" s="181" t="e">
        <f>VLOOKUP(U15,'LİSTE-FORMÜLLER'!$U$1:$V$4,2,0)</f>
        <v>#N/A</v>
      </c>
      <c r="X15" s="182" t="e">
        <f>VLOOKUP(V15,'LİSTE-FORMÜLLER'!$U$1:$V$4,2,0)</f>
        <v>#N/A</v>
      </c>
      <c r="Y15" s="140"/>
      <c r="Z15" s="142" t="s">
        <v>876</v>
      </c>
      <c r="AA15" s="144" t="e">
        <f t="shared" si="4"/>
        <v>#VALUE!</v>
      </c>
      <c r="AB15" s="148" t="str">
        <f>IFERROR(VLOOKUP('DERS YÜKLERİ'!$B$3,T15:AA15,8,0),"")</f>
        <v/>
      </c>
      <c r="AC15" s="142" t="str">
        <f>IFERROR(VLOOKUP('DERS YÜKLERİ'!$B$4,T15:AA15,8,0),"")</f>
        <v/>
      </c>
      <c r="AD15" s="142" t="str">
        <f>IFERROR(VLOOKUP('DERS YÜKLERİ'!$B$5,T15:AA15,8,0),"")</f>
        <v/>
      </c>
      <c r="AE15" s="142" t="str">
        <f>IFERROR(VLOOKUP('DERS YÜKLERİ'!$B$6,T15:AA15,8,0),"")</f>
        <v/>
      </c>
      <c r="AF15" s="142" t="str">
        <f>IFERROR(VLOOKUP('DERS YÜKLERİ'!$B$7,T15:AA15,8,0),"")</f>
        <v/>
      </c>
      <c r="AG15" s="142" t="str">
        <f>IFERROR(VLOOKUP('DERS YÜKLERİ'!$B$8,T15:AA15,8,0),"")</f>
        <v/>
      </c>
      <c r="AH15" s="142" t="str">
        <f>IFERROR(VLOOKUP('DERS YÜKLERİ'!$B$9,T15:AA15,8,0),"")</f>
        <v/>
      </c>
      <c r="AI15" s="142" t="str">
        <f>IFERROR(VLOOKUP('DERS YÜKLERİ'!$B$10,T15:AA15,8,0),"")</f>
        <v/>
      </c>
      <c r="AJ15" s="142" t="str">
        <f>IFERROR(VLOOKUP('DERS YÜKLERİ'!$B$11,T15:AA15,8,0),"")</f>
        <v/>
      </c>
      <c r="AK15" s="142" t="str">
        <f>IFERROR(VLOOKUP('DERS YÜKLERİ'!$B$12,T15:AA15,8,0),"")</f>
        <v/>
      </c>
      <c r="AL15" s="142" t="str">
        <f>IFERROR(VLOOKUP('DERS YÜKLERİ'!$B$13,T15:AA15,8,0),"")</f>
        <v/>
      </c>
      <c r="AM15" s="142" t="str">
        <f>IFERROR(VLOOKUP('DERS YÜKLERİ'!$B$14,T15:AA15,8,0),"")</f>
        <v/>
      </c>
      <c r="AN15" s="142" t="str">
        <f>IFERROR(VLOOKUP('DERS YÜKLERİ'!$B$15,T15:AA15,8,0),"")</f>
        <v/>
      </c>
      <c r="AO15" s="142" t="str">
        <f>IFERROR(VLOOKUP('DERS YÜKLERİ'!$B$16,T15:AA15,8,0),"")</f>
        <v/>
      </c>
      <c r="AP15" s="142" t="str">
        <f>IFERROR(VLOOKUP('DERS YÜKLERİ'!$B$17,T15:AA15,8,0),"")</f>
        <v/>
      </c>
      <c r="AQ15" s="142" t="str">
        <f>IFERROR(VLOOKUP('DERS YÜKLERİ'!$B$18,T15:AA15,8,0),"")</f>
        <v/>
      </c>
      <c r="AR15" s="142" t="str">
        <f>IFERROR(VLOOKUP('DERS YÜKLERİ'!$B$19,T15:AA15,8,0),"")</f>
        <v/>
      </c>
      <c r="AS15" s="142" t="str">
        <f>IFERROR(VLOOKUP('DERS YÜKLERİ'!$B$20,T15:AA15,8,0),"")</f>
        <v/>
      </c>
      <c r="AT15" s="142" t="str">
        <f>IFERROR(VLOOKUP('DERS YÜKLERİ'!$B$21,T15:AA15,8,0),"")</f>
        <v/>
      </c>
      <c r="AU15" s="142" t="str">
        <f>IFERROR(VLOOKUP('DERS YÜKLERİ'!$B$22,T15:AA15,8,0),"")</f>
        <v/>
      </c>
      <c r="AV15" s="142" t="str">
        <f>IFERROR(VLOOKUP('DERS YÜKLERİ'!$B$23,T15:AA15,8,0),"")</f>
        <v/>
      </c>
      <c r="AW15" s="142" t="str">
        <f>IFERROR(VLOOKUP('DERS YÜKLERİ'!$B$25,T15:AA15,8,0),"")</f>
        <v/>
      </c>
      <c r="AX15" s="142" t="str">
        <f>IFERROR(VLOOKUP('DERS YÜKLERİ'!$B$26,T15:AA15,8,0),"")</f>
        <v/>
      </c>
      <c r="AY15" s="142" t="str">
        <f>IFERROR(VLOOKUP('DERS YÜKLERİ'!$B$27,T15:AA15,8,0),"")</f>
        <v/>
      </c>
      <c r="AZ15" s="142" t="str">
        <f>IFERROR(VLOOKUP('DERS YÜKLERİ'!$B$28,T15:AA15,8,0),"")</f>
        <v/>
      </c>
      <c r="BA15" s="142" t="str">
        <f>IFERROR(VLOOKUP('DERS YÜKLERİ'!$B$29,T15:AA15,8,0),"")</f>
        <v/>
      </c>
      <c r="BB15" s="142" t="str">
        <f>IFERROR(VLOOKUP('DERS YÜKLERİ'!$B$30,T15:AA15,8,0),"")</f>
        <v/>
      </c>
      <c r="BC15" s="142" t="str">
        <f>IFERROR(VLOOKUP('DERS YÜKLERİ'!$B$31,T15:AA15,8,0),"")</f>
        <v/>
      </c>
      <c r="BD15" s="142" t="str">
        <f>IFERROR(VLOOKUP('DERS YÜKLERİ'!$B$32,T15:AA15,8,0),"")</f>
        <v/>
      </c>
      <c r="BE15" s="142" t="str">
        <f>IFERROR(VLOOKUP('DERS YÜKLERİ'!$B$33,T15:AA15,8,0),"")</f>
        <v/>
      </c>
      <c r="BF15" s="142" t="str">
        <f>IFERROR(VLOOKUP('DERS YÜKLERİ'!$B$34,T15:AA15,8,0),"")</f>
        <v/>
      </c>
      <c r="BG15" s="142" t="str">
        <f>IFERROR(VLOOKUP('DERS YÜKLERİ'!$B$35,T15:AA15,8,0),"")</f>
        <v/>
      </c>
      <c r="BH15" s="142" t="str">
        <f>IFERROR(VLOOKUP('DERS YÜKLERİ'!$B$36,T15:AA15,8,0),"")</f>
        <v/>
      </c>
      <c r="BI15" s="142" t="str">
        <f>IFERROR(VLOOKUP('DERS YÜKLERİ'!$B$37,T15:AA15,8,0),"")</f>
        <v/>
      </c>
      <c r="BJ15" s="142" t="str">
        <f>IFERROR(VLOOKUP('DERS YÜKLERİ'!$B$38,T15:AA15,8,0),"")</f>
        <v/>
      </c>
      <c r="BK15" s="142" t="str">
        <f>IFERROR(VLOOKUP('DERS YÜKLERİ'!$B$39,T15:AA15,8,0),"")</f>
        <v/>
      </c>
      <c r="BL15" s="142" t="str">
        <f>IFERROR(VLOOKUP('DERS YÜKLERİ'!$B$40,T15:AA15,8,0),"")</f>
        <v/>
      </c>
      <c r="BM15" s="142" t="str">
        <f>IFERROR(VLOOKUP('DERS YÜKLERİ'!$B$41,T15:AA15,8,0),"")</f>
        <v/>
      </c>
      <c r="BN15" s="142" t="str">
        <f>IFERROR(VLOOKUP('DERS YÜKLERİ'!$B$42,T15:AA15,8,0),"")</f>
        <v/>
      </c>
      <c r="BO15" s="142" t="str">
        <f>IFERROR(VLOOKUP('DERS YÜKLERİ'!$B$43,T15:AA15,8,0),"")</f>
        <v/>
      </c>
      <c r="BP15" s="142" t="str">
        <f>IFERROR(VLOOKUP('DERS YÜKLERİ'!$B$44,T15:AA15,8,0),"")</f>
        <v/>
      </c>
      <c r="BQ15" s="142" t="str">
        <f>IFERROR(VLOOKUP('DERS YÜKLERİ'!$B$45,T15:AA15,8,0),"")</f>
        <v/>
      </c>
      <c r="BR15" s="142" t="str">
        <f>IFERROR(VLOOKUP('DERS YÜKLERİ'!$B$46,T15:AA15,8,0),"")</f>
        <v/>
      </c>
      <c r="BS15" s="142" t="str">
        <f>IFERROR(VLOOKUP('DERS YÜKLERİ'!$B$47,T15:AA15,8,0),"")</f>
        <v/>
      </c>
      <c r="BT15" s="26"/>
    </row>
    <row r="16" spans="1:72" ht="19.5" customHeight="1" outlineLevel="1">
      <c r="A16" s="110" t="b">
        <v>1</v>
      </c>
      <c r="B16" s="112" t="str">
        <f t="shared" si="0"/>
        <v>AÇIK</v>
      </c>
      <c r="C16" s="1030"/>
      <c r="D16" s="115" t="str">
        <f>IFERROR(VLOOKUP(F16,'LİSTE-FORMÜLLER'!F:L,2,0),"-")</f>
        <v>SBK 104</v>
      </c>
      <c r="E16" s="116" t="str">
        <f>IFERROR(VLOOKUP(F16,'LİSTE-FORMÜLLER'!F:L,3,0),"-")</f>
        <v>Z</v>
      </c>
      <c r="F16" s="117" t="s">
        <v>119</v>
      </c>
      <c r="G16" s="115" t="str">
        <f>IFERROR(VLOOKUP(F16,'LİSTE-FORMÜLLER'!F:L,5,0),"")</f>
        <v>3 + 0</v>
      </c>
      <c r="H16" s="115">
        <f>IFERROR(VLOOKUP(F16,'LİSTE-FORMÜLLER'!F:L,7,0),"-")</f>
        <v>5</v>
      </c>
      <c r="I16" s="201" t="s">
        <v>114</v>
      </c>
      <c r="J16" s="202" t="s">
        <v>114</v>
      </c>
      <c r="K16" s="203"/>
      <c r="L16" s="121">
        <f t="shared" si="1"/>
        <v>2</v>
      </c>
      <c r="M16" s="121" t="str">
        <f>IFERROR(VLOOKUP(I16,'LİSTE-FORMÜLLER'!$B$2:$C$89,2,0),"*")</f>
        <v>ft</v>
      </c>
      <c r="N16" s="122"/>
      <c r="O16" s="124" t="str">
        <f>VLOOKUP('LİSTE-FORMÜLLER'!$A$107,'LİSTE-FORMÜLLER'!$A$92:$B$126,2,0)</f>
        <v>S2-201</v>
      </c>
      <c r="P16" s="124">
        <f>VLOOKUP('LİSTE-FORMÜLLER'!$A$123,'LİSTE-FORMÜLLER'!$A$92:$B$126,2,0)</f>
        <v>0</v>
      </c>
      <c r="Q16" s="126"/>
      <c r="R16" s="174" t="s">
        <v>876</v>
      </c>
      <c r="S16" s="130" t="e">
        <f t="shared" si="2"/>
        <v>#N/A</v>
      </c>
      <c r="T16" s="175" t="str">
        <f t="shared" si="5"/>
        <v>-</v>
      </c>
      <c r="U16" s="178">
        <f>COUNTIF('DERS PROGRAMI'!$C$5:$E$55,R16)</f>
        <v>126</v>
      </c>
      <c r="V16" s="180">
        <f>COUNTIF('DERS PROGRAMI'!$C$62:$E$106,R16)</f>
        <v>102</v>
      </c>
      <c r="W16" s="181" t="e">
        <f>VLOOKUP(U16,'LİSTE-FORMÜLLER'!$U$1:$V$4,2,0)</f>
        <v>#N/A</v>
      </c>
      <c r="X16" s="182" t="e">
        <f>VLOOKUP(V16,'LİSTE-FORMÜLLER'!$U$1:$V$4,2,0)</f>
        <v>#N/A</v>
      </c>
      <c r="Y16" s="140"/>
      <c r="Z16" s="142" t="s">
        <v>876</v>
      </c>
      <c r="AA16" s="144" t="e">
        <f t="shared" si="4"/>
        <v>#VALUE!</v>
      </c>
      <c r="AB16" s="148" t="str">
        <f>IFERROR(VLOOKUP('DERS YÜKLERİ'!$B$3,T16:AA16,8,0),"")</f>
        <v/>
      </c>
      <c r="AC16" s="142" t="str">
        <f>IFERROR(VLOOKUP('DERS YÜKLERİ'!$B$4,T16:AA16,8,0),"")</f>
        <v/>
      </c>
      <c r="AD16" s="142" t="str">
        <f>IFERROR(VLOOKUP('DERS YÜKLERİ'!$B$5,T16:AA16,8,0),"")</f>
        <v/>
      </c>
      <c r="AE16" s="142" t="str">
        <f>IFERROR(VLOOKUP('DERS YÜKLERİ'!$B$6,T16:AA16,8,0),"")</f>
        <v/>
      </c>
      <c r="AF16" s="142" t="str">
        <f>IFERROR(VLOOKUP('DERS YÜKLERİ'!$B$7,T16:AA16,8,0),"")</f>
        <v/>
      </c>
      <c r="AG16" s="142" t="str">
        <f>IFERROR(VLOOKUP('DERS YÜKLERİ'!$B$8,T16:AA16,8,0),"")</f>
        <v/>
      </c>
      <c r="AH16" s="142" t="str">
        <f>IFERROR(VLOOKUP('DERS YÜKLERİ'!$B$9,T16:AA16,8,0),"")</f>
        <v/>
      </c>
      <c r="AI16" s="142" t="str">
        <f>IFERROR(VLOOKUP('DERS YÜKLERİ'!$B$10,T16:AA16,8,0),"")</f>
        <v/>
      </c>
      <c r="AJ16" s="142" t="str">
        <f>IFERROR(VLOOKUP('DERS YÜKLERİ'!$B$11,T16:AA16,8,0),"")</f>
        <v/>
      </c>
      <c r="AK16" s="142" t="str">
        <f>IFERROR(VLOOKUP('DERS YÜKLERİ'!$B$12,T16:AA16,8,0),"")</f>
        <v/>
      </c>
      <c r="AL16" s="142" t="str">
        <f>IFERROR(VLOOKUP('DERS YÜKLERİ'!$B$13,T16:AA16,8,0),"")</f>
        <v/>
      </c>
      <c r="AM16" s="142" t="str">
        <f>IFERROR(VLOOKUP('DERS YÜKLERİ'!$B$14,T16:AA16,8,0),"")</f>
        <v/>
      </c>
      <c r="AN16" s="142" t="str">
        <f>IFERROR(VLOOKUP('DERS YÜKLERİ'!$B$15,T16:AA16,8,0),"")</f>
        <v/>
      </c>
      <c r="AO16" s="142" t="str">
        <f>IFERROR(VLOOKUP('DERS YÜKLERİ'!$B$16,T16:AA16,8,0),"")</f>
        <v/>
      </c>
      <c r="AP16" s="142" t="str">
        <f>IFERROR(VLOOKUP('DERS YÜKLERİ'!$B$17,T16:AA16,8,0),"")</f>
        <v/>
      </c>
      <c r="AQ16" s="142" t="str">
        <f>IFERROR(VLOOKUP('DERS YÜKLERİ'!$B$18,T16:AA16,8,0),"")</f>
        <v/>
      </c>
      <c r="AR16" s="142" t="str">
        <f>IFERROR(VLOOKUP('DERS YÜKLERİ'!$B$19,T16:AA16,8,0),"")</f>
        <v/>
      </c>
      <c r="AS16" s="142" t="str">
        <f>IFERROR(VLOOKUP('DERS YÜKLERİ'!$B$20,T16:AA16,8,0),"")</f>
        <v/>
      </c>
      <c r="AT16" s="142" t="str">
        <f>IFERROR(VLOOKUP('DERS YÜKLERİ'!$B$21,T16:AA16,8,0),"")</f>
        <v/>
      </c>
      <c r="AU16" s="142" t="str">
        <f>IFERROR(VLOOKUP('DERS YÜKLERİ'!$B$22,T16:AA16,8,0),"")</f>
        <v/>
      </c>
      <c r="AV16" s="142" t="str">
        <f>IFERROR(VLOOKUP('DERS YÜKLERİ'!$B$23,T16:AA16,8,0),"")</f>
        <v/>
      </c>
      <c r="AW16" s="142" t="str">
        <f>IFERROR(VLOOKUP('DERS YÜKLERİ'!$B$25,T16:AA16,8,0),"")</f>
        <v/>
      </c>
      <c r="AX16" s="142" t="str">
        <f>IFERROR(VLOOKUP('DERS YÜKLERİ'!$B$26,T16:AA16,8,0),"")</f>
        <v/>
      </c>
      <c r="AY16" s="142" t="str">
        <f>IFERROR(VLOOKUP('DERS YÜKLERİ'!$B$27,T16:AA16,8,0),"")</f>
        <v/>
      </c>
      <c r="AZ16" s="142" t="str">
        <f>IFERROR(VLOOKUP('DERS YÜKLERİ'!$B$28,T16:AA16,8,0),"")</f>
        <v/>
      </c>
      <c r="BA16" s="142" t="str">
        <f>IFERROR(VLOOKUP('DERS YÜKLERİ'!$B$29,T16:AA16,8,0),"")</f>
        <v/>
      </c>
      <c r="BB16" s="142" t="str">
        <f>IFERROR(VLOOKUP('DERS YÜKLERİ'!$B$30,T16:AA16,8,0),"")</f>
        <v/>
      </c>
      <c r="BC16" s="142" t="str">
        <f>IFERROR(VLOOKUP('DERS YÜKLERİ'!$B$31,T16:AA16,8,0),"")</f>
        <v/>
      </c>
      <c r="BD16" s="142" t="str">
        <f>IFERROR(VLOOKUP('DERS YÜKLERİ'!$B$32,T16:AA16,8,0),"")</f>
        <v/>
      </c>
      <c r="BE16" s="142" t="str">
        <f>IFERROR(VLOOKUP('DERS YÜKLERİ'!$B$33,T16:AA16,8,0),"")</f>
        <v/>
      </c>
      <c r="BF16" s="142" t="str">
        <f>IFERROR(VLOOKUP('DERS YÜKLERİ'!$B$34,T16:AA16,8,0),"")</f>
        <v/>
      </c>
      <c r="BG16" s="142" t="str">
        <f>IFERROR(VLOOKUP('DERS YÜKLERİ'!$B$35,T16:AA16,8,0),"")</f>
        <v/>
      </c>
      <c r="BH16" s="142" t="str">
        <f>IFERROR(VLOOKUP('DERS YÜKLERİ'!$B$36,T16:AA16,8,0),"")</f>
        <v/>
      </c>
      <c r="BI16" s="142" t="str">
        <f>IFERROR(VLOOKUP('DERS YÜKLERİ'!$B$37,T16:AA16,8,0),"")</f>
        <v/>
      </c>
      <c r="BJ16" s="142" t="str">
        <f>IFERROR(VLOOKUP('DERS YÜKLERİ'!$B$38,T16:AA16,8,0),"")</f>
        <v/>
      </c>
      <c r="BK16" s="142" t="str">
        <f>IFERROR(VLOOKUP('DERS YÜKLERİ'!$B$39,T16:AA16,8,0),"")</f>
        <v/>
      </c>
      <c r="BL16" s="142" t="str">
        <f>IFERROR(VLOOKUP('DERS YÜKLERİ'!$B$40,T16:AA16,8,0),"")</f>
        <v/>
      </c>
      <c r="BM16" s="142" t="str">
        <f>IFERROR(VLOOKUP('DERS YÜKLERİ'!$B$41,T16:AA16,8,0),"")</f>
        <v/>
      </c>
      <c r="BN16" s="142" t="str">
        <f>IFERROR(VLOOKUP('DERS YÜKLERİ'!$B$42,T16:AA16,8,0),"")</f>
        <v/>
      </c>
      <c r="BO16" s="142" t="str">
        <f>IFERROR(VLOOKUP('DERS YÜKLERİ'!$B$43,T16:AA16,8,0),"")</f>
        <v/>
      </c>
      <c r="BP16" s="142" t="str">
        <f>IFERROR(VLOOKUP('DERS YÜKLERİ'!$B$44,T16:AA16,8,0),"")</f>
        <v/>
      </c>
      <c r="BQ16" s="142" t="str">
        <f>IFERROR(VLOOKUP('DERS YÜKLERİ'!$B$45,T16:AA16,8,0),"")</f>
        <v/>
      </c>
      <c r="BR16" s="142" t="str">
        <f>IFERROR(VLOOKUP('DERS YÜKLERİ'!$B$46,T16:AA16,8,0),"")</f>
        <v/>
      </c>
      <c r="BS16" s="142" t="str">
        <f>IFERROR(VLOOKUP('DERS YÜKLERİ'!$B$47,T16:AA16,8,0),"")</f>
        <v/>
      </c>
      <c r="BT16" s="26"/>
    </row>
    <row r="17" spans="1:72" ht="19.5" customHeight="1">
      <c r="A17" s="110" t="b">
        <v>0</v>
      </c>
      <c r="B17" s="112" t="str">
        <f t="shared" si="0"/>
        <v>KAPALI</v>
      </c>
      <c r="C17" s="1030"/>
      <c r="D17" s="115" t="str">
        <f>IFERROR(VLOOKUP(F17,'LİSTE-FORMÜLLER'!F:L,2,0),"-")</f>
        <v>-</v>
      </c>
      <c r="E17" s="116" t="str">
        <f>IFERROR(VLOOKUP(F17,'LİSTE-FORMÜLLER'!F:L,3,0),"-")</f>
        <v>-</v>
      </c>
      <c r="F17" s="117"/>
      <c r="G17" s="115" t="str">
        <f>IFERROR(VLOOKUP(F17,'LİSTE-FORMÜLLER'!F:L,5,0),"")</f>
        <v/>
      </c>
      <c r="H17" s="115" t="str">
        <f>IFERROR(VLOOKUP(F17,'LİSTE-FORMÜLLER'!F:L,7,0),"-")</f>
        <v>-</v>
      </c>
      <c r="I17" s="201"/>
      <c r="J17" s="202"/>
      <c r="K17" s="203"/>
      <c r="L17" s="121">
        <f t="shared" si="1"/>
        <v>2</v>
      </c>
      <c r="M17" s="121" t="str">
        <f>IFERROR(VLOOKUP(I17,'LİSTE-FORMÜLLER'!$B$2:$C$89,2,0),"*")</f>
        <v>*</v>
      </c>
      <c r="N17" s="122"/>
      <c r="O17" s="124" t="str">
        <f>VLOOKUP('LİSTE-FORMÜLLER'!$A$108,'LİSTE-FORMÜLLER'!$A$92:$B$126,2,0)</f>
        <v>S1-203</v>
      </c>
      <c r="P17" s="124">
        <f>VLOOKUP('LİSTE-FORMÜLLER'!$A$124,'LİSTE-FORMÜLLER'!$A$92:$B$126,2,0)</f>
        <v>0</v>
      </c>
      <c r="Q17" s="245"/>
      <c r="R17" s="174" t="s">
        <v>876</v>
      </c>
      <c r="S17" s="130" t="e">
        <f t="shared" si="2"/>
        <v>#N/A</v>
      </c>
      <c r="T17" s="175" t="str">
        <f t="shared" si="5"/>
        <v>-</v>
      </c>
      <c r="U17" s="178">
        <f>COUNTIF('DERS PROGRAMI'!$C$5:$E$55,R17)</f>
        <v>126</v>
      </c>
      <c r="V17" s="180">
        <f>COUNTIF('DERS PROGRAMI'!$C$62:$E$106,R17)</f>
        <v>102</v>
      </c>
      <c r="W17" s="181" t="e">
        <f>VLOOKUP(U17,'LİSTE-FORMÜLLER'!$U$1:$V$4,2,0)</f>
        <v>#N/A</v>
      </c>
      <c r="X17" s="182" t="e">
        <f>VLOOKUP(V17,'LİSTE-FORMÜLLER'!$U$1:$V$4,2,0)</f>
        <v>#N/A</v>
      </c>
      <c r="Y17" s="140"/>
      <c r="Z17" s="142" t="s">
        <v>876</v>
      </c>
      <c r="AA17" s="144" t="e">
        <f t="shared" si="4"/>
        <v>#VALUE!</v>
      </c>
      <c r="AB17" s="148" t="str">
        <f>IFERROR(VLOOKUP('DERS YÜKLERİ'!$B$3,T17:AA17,8,0),"")</f>
        <v/>
      </c>
      <c r="AC17" s="142" t="str">
        <f>IFERROR(VLOOKUP('DERS YÜKLERİ'!$B$4,T17:AA17,8,0),"")</f>
        <v/>
      </c>
      <c r="AD17" s="142" t="str">
        <f>IFERROR(VLOOKUP('DERS YÜKLERİ'!$B$5,T17:AA17,8,0),"")</f>
        <v/>
      </c>
      <c r="AE17" s="142" t="str">
        <f>IFERROR(VLOOKUP('DERS YÜKLERİ'!$B$6,T17:AA17,8,0),"")</f>
        <v/>
      </c>
      <c r="AF17" s="142" t="str">
        <f>IFERROR(VLOOKUP('DERS YÜKLERİ'!$B$7,T17:AA17,8,0),"")</f>
        <v/>
      </c>
      <c r="AG17" s="142" t="str">
        <f>IFERROR(VLOOKUP('DERS YÜKLERİ'!$B$8,T17:AA17,8,0),"")</f>
        <v/>
      </c>
      <c r="AH17" s="142" t="str">
        <f>IFERROR(VLOOKUP('DERS YÜKLERİ'!$B$9,T17:AA17,8,0),"")</f>
        <v/>
      </c>
      <c r="AI17" s="142" t="str">
        <f>IFERROR(VLOOKUP('DERS YÜKLERİ'!$B$10,T17:AA17,8,0),"")</f>
        <v/>
      </c>
      <c r="AJ17" s="142" t="str">
        <f>IFERROR(VLOOKUP('DERS YÜKLERİ'!$B$11,T17:AA17,8,0),"")</f>
        <v/>
      </c>
      <c r="AK17" s="142" t="str">
        <f>IFERROR(VLOOKUP('DERS YÜKLERİ'!$B$12,T17:AA17,8,0),"")</f>
        <v/>
      </c>
      <c r="AL17" s="142" t="str">
        <f>IFERROR(VLOOKUP('DERS YÜKLERİ'!$B$13,T17:AA17,8,0),"")</f>
        <v/>
      </c>
      <c r="AM17" s="142" t="str">
        <f>IFERROR(VLOOKUP('DERS YÜKLERİ'!$B$14,T17:AA17,8,0),"")</f>
        <v/>
      </c>
      <c r="AN17" s="142" t="str">
        <f>IFERROR(VLOOKUP('DERS YÜKLERİ'!$B$15,T17:AA17,8,0),"")</f>
        <v/>
      </c>
      <c r="AO17" s="142" t="str">
        <f>IFERROR(VLOOKUP('DERS YÜKLERİ'!$B$16,T17:AA17,8,0),"")</f>
        <v/>
      </c>
      <c r="AP17" s="142" t="str">
        <f>IFERROR(VLOOKUP('DERS YÜKLERİ'!$B$17,T17:AA17,8,0),"")</f>
        <v/>
      </c>
      <c r="AQ17" s="142" t="str">
        <f>IFERROR(VLOOKUP('DERS YÜKLERİ'!$B$18,T17:AA17,8,0),"")</f>
        <v/>
      </c>
      <c r="AR17" s="142" t="str">
        <f>IFERROR(VLOOKUP('DERS YÜKLERİ'!$B$19,T17:AA17,8,0),"")</f>
        <v/>
      </c>
      <c r="AS17" s="142" t="str">
        <f>IFERROR(VLOOKUP('DERS YÜKLERİ'!$B$20,T17:AA17,8,0),"")</f>
        <v/>
      </c>
      <c r="AT17" s="142" t="str">
        <f>IFERROR(VLOOKUP('DERS YÜKLERİ'!$B$21,T17:AA17,8,0),"")</f>
        <v/>
      </c>
      <c r="AU17" s="142" t="str">
        <f>IFERROR(VLOOKUP('DERS YÜKLERİ'!$B$22,T17:AA17,8,0),"")</f>
        <v/>
      </c>
      <c r="AV17" s="142" t="str">
        <f>IFERROR(VLOOKUP('DERS YÜKLERİ'!$B$23,T17:AA17,8,0),"")</f>
        <v/>
      </c>
      <c r="AW17" s="142" t="str">
        <f>IFERROR(VLOOKUP('DERS YÜKLERİ'!$B$25,T17:AA17,8,0),"")</f>
        <v/>
      </c>
      <c r="AX17" s="142" t="str">
        <f>IFERROR(VLOOKUP('DERS YÜKLERİ'!$B$26,T17:AA17,8,0),"")</f>
        <v/>
      </c>
      <c r="AY17" s="142" t="str">
        <f>IFERROR(VLOOKUP('DERS YÜKLERİ'!$B$27,T17:AA17,8,0),"")</f>
        <v/>
      </c>
      <c r="AZ17" s="142" t="str">
        <f>IFERROR(VLOOKUP('DERS YÜKLERİ'!$B$28,T17:AA17,8,0),"")</f>
        <v/>
      </c>
      <c r="BA17" s="142" t="str">
        <f>IFERROR(VLOOKUP('DERS YÜKLERİ'!$B$29,T17:AA17,8,0),"")</f>
        <v/>
      </c>
      <c r="BB17" s="142" t="str">
        <f>IFERROR(VLOOKUP('DERS YÜKLERİ'!$B$30,T17:AA17,8,0),"")</f>
        <v/>
      </c>
      <c r="BC17" s="142" t="str">
        <f>IFERROR(VLOOKUP('DERS YÜKLERİ'!$B$31,T17:AA17,8,0),"")</f>
        <v/>
      </c>
      <c r="BD17" s="142" t="str">
        <f>IFERROR(VLOOKUP('DERS YÜKLERİ'!$B$32,T17:AA17,8,0),"")</f>
        <v/>
      </c>
      <c r="BE17" s="142" t="str">
        <f>IFERROR(VLOOKUP('DERS YÜKLERİ'!$B$33,T17:AA17,8,0),"")</f>
        <v/>
      </c>
      <c r="BF17" s="142" t="str">
        <f>IFERROR(VLOOKUP('DERS YÜKLERİ'!$B$34,T17:AA17,8,0),"")</f>
        <v/>
      </c>
      <c r="BG17" s="142" t="str">
        <f>IFERROR(VLOOKUP('DERS YÜKLERİ'!$B$35,T17:AA17,8,0),"")</f>
        <v/>
      </c>
      <c r="BH17" s="142" t="str">
        <f>IFERROR(VLOOKUP('DERS YÜKLERİ'!$B$36,T17:AA17,8,0),"")</f>
        <v/>
      </c>
      <c r="BI17" s="142" t="str">
        <f>IFERROR(VLOOKUP('DERS YÜKLERİ'!$B$37,T17:AA17,8,0),"")</f>
        <v/>
      </c>
      <c r="BJ17" s="142" t="str">
        <f>IFERROR(VLOOKUP('DERS YÜKLERİ'!$B$38,T17:AA17,8,0),"")</f>
        <v/>
      </c>
      <c r="BK17" s="142" t="str">
        <f>IFERROR(VLOOKUP('DERS YÜKLERİ'!$B$39,T17:AA17,8,0),"")</f>
        <v/>
      </c>
      <c r="BL17" s="142" t="str">
        <f>IFERROR(VLOOKUP('DERS YÜKLERİ'!$B$40,T17:AA17,8,0),"")</f>
        <v/>
      </c>
      <c r="BM17" s="142" t="str">
        <f>IFERROR(VLOOKUP('DERS YÜKLERİ'!$B$41,T17:AA17,8,0),"")</f>
        <v/>
      </c>
      <c r="BN17" s="142" t="str">
        <f>IFERROR(VLOOKUP('DERS YÜKLERİ'!$B$42,T17:AA17,8,0),"")</f>
        <v/>
      </c>
      <c r="BO17" s="142" t="str">
        <f>IFERROR(VLOOKUP('DERS YÜKLERİ'!$B$43,T17:AA17,8,0),"")</f>
        <v/>
      </c>
      <c r="BP17" s="142" t="str">
        <f>IFERROR(VLOOKUP('DERS YÜKLERİ'!$B$44,T17:AA17,8,0),"")</f>
        <v/>
      </c>
      <c r="BQ17" s="142" t="str">
        <f>IFERROR(VLOOKUP('DERS YÜKLERİ'!$B$45,T17:AA17,8,0),"")</f>
        <v/>
      </c>
      <c r="BR17" s="142" t="str">
        <f>IFERROR(VLOOKUP('DERS YÜKLERİ'!$B$46,T17:AA17,8,0),"")</f>
        <v/>
      </c>
      <c r="BS17" s="142" t="str">
        <f>IFERROR(VLOOKUP('DERS YÜKLERİ'!$B$47,T17:AA17,8,0),"")</f>
        <v/>
      </c>
      <c r="BT17" s="26"/>
    </row>
    <row r="18" spans="1:72" ht="19.5" customHeight="1" outlineLevel="1">
      <c r="A18" s="110" t="b">
        <v>0</v>
      </c>
      <c r="B18" s="112" t="str">
        <f t="shared" si="0"/>
        <v>KAPALI</v>
      </c>
      <c r="C18" s="1030"/>
      <c r="D18" s="115" t="str">
        <f>IFERROR(VLOOKUP(F18,'LİSTE-FORMÜLLER'!F:L,2,0),"-")</f>
        <v>-</v>
      </c>
      <c r="E18" s="116" t="str">
        <f>IFERROR(VLOOKUP(F18,'LİSTE-FORMÜLLER'!F:L,3,0),"-")</f>
        <v>-</v>
      </c>
      <c r="F18" s="117"/>
      <c r="G18" s="115" t="str">
        <f>IFERROR(VLOOKUP(F18,'LİSTE-FORMÜLLER'!F:L,5,0),"")</f>
        <v/>
      </c>
      <c r="H18" s="115" t="str">
        <f>IFERROR(VLOOKUP(F18,'LİSTE-FORMÜLLER'!F:L,7,0),"-")</f>
        <v>-</v>
      </c>
      <c r="I18" s="201"/>
      <c r="J18" s="202"/>
      <c r="K18" s="203"/>
      <c r="L18" s="121">
        <f t="shared" si="1"/>
        <v>2</v>
      </c>
      <c r="M18" s="121" t="str">
        <f>IFERROR(VLOOKUP(I18,'LİSTE-FORMÜLLER'!$B$2:$C$89,2,0),"*")</f>
        <v>*</v>
      </c>
      <c r="N18" s="122"/>
      <c r="O18" s="124" t="str">
        <f>VLOOKUP('LİSTE-FORMÜLLER'!$A$109,'LİSTE-FORMÜLLER'!$A$92:$B$126,2,0)</f>
        <v>Kongre Mer. Salon 7</v>
      </c>
      <c r="P18" s="124">
        <f>VLOOKUP('LİSTE-FORMÜLLER'!$A$125,'LİSTE-FORMÜLLER'!$A$92:$B$126,2,0)</f>
        <v>0</v>
      </c>
      <c r="Q18" s="245"/>
      <c r="R18" s="174" t="s">
        <v>876</v>
      </c>
      <c r="S18" s="130" t="e">
        <f t="shared" si="2"/>
        <v>#N/A</v>
      </c>
      <c r="T18" s="175" t="str">
        <f t="shared" si="5"/>
        <v>-</v>
      </c>
      <c r="U18" s="248">
        <f>COUNTIF('DERS PROGRAMI'!$C$5:$E$55,R18)</f>
        <v>126</v>
      </c>
      <c r="V18" s="249">
        <f>COUNTIF('DERS PROGRAMI'!$C$62:$E$106,R18)</f>
        <v>102</v>
      </c>
      <c r="W18" s="181" t="e">
        <f>VLOOKUP(U18,'LİSTE-FORMÜLLER'!$U$1:$V$4,2,0)</f>
        <v>#N/A</v>
      </c>
      <c r="X18" s="182" t="e">
        <f>VLOOKUP(V18,'LİSTE-FORMÜLLER'!$U$1:$V$4,2,0)</f>
        <v>#N/A</v>
      </c>
      <c r="Y18" s="140"/>
      <c r="Z18" s="142" t="s">
        <v>876</v>
      </c>
      <c r="AA18" s="144" t="e">
        <f t="shared" si="4"/>
        <v>#VALUE!</v>
      </c>
      <c r="AB18" s="148" t="str">
        <f>IFERROR(VLOOKUP('DERS YÜKLERİ'!$B$3,T18:AA18,8,0),"")</f>
        <v/>
      </c>
      <c r="AC18" s="142" t="str">
        <f>IFERROR(VLOOKUP('DERS YÜKLERİ'!$B$4,T18:AA18,8,0),"")</f>
        <v/>
      </c>
      <c r="AD18" s="142" t="str">
        <f>IFERROR(VLOOKUP('DERS YÜKLERİ'!$B$5,T18:AA18,8,0),"")</f>
        <v/>
      </c>
      <c r="AE18" s="142" t="str">
        <f>IFERROR(VLOOKUP('DERS YÜKLERİ'!$B$6,T18:AA18,8,0),"")</f>
        <v/>
      </c>
      <c r="AF18" s="142" t="str">
        <f>IFERROR(VLOOKUP('DERS YÜKLERİ'!$B$7,T18:AA18,8,0),"")</f>
        <v/>
      </c>
      <c r="AG18" s="142" t="str">
        <f>IFERROR(VLOOKUP('DERS YÜKLERİ'!$B$8,T18:AA18,8,0),"")</f>
        <v/>
      </c>
      <c r="AH18" s="142" t="str">
        <f>IFERROR(VLOOKUP('DERS YÜKLERİ'!$B$9,T18:AA18,8,0),"")</f>
        <v/>
      </c>
      <c r="AI18" s="142" t="str">
        <f>IFERROR(VLOOKUP('DERS YÜKLERİ'!$B$10,T18:AA18,8,0),"")</f>
        <v/>
      </c>
      <c r="AJ18" s="142" t="str">
        <f>IFERROR(VLOOKUP('DERS YÜKLERİ'!$B$11,T18:AA18,8,0),"")</f>
        <v/>
      </c>
      <c r="AK18" s="142" t="str">
        <f>IFERROR(VLOOKUP('DERS YÜKLERİ'!$B$12,T18:AA18,8,0),"")</f>
        <v/>
      </c>
      <c r="AL18" s="142" t="str">
        <f>IFERROR(VLOOKUP('DERS YÜKLERİ'!$B$13,T18:AA18,8,0),"")</f>
        <v/>
      </c>
      <c r="AM18" s="142" t="str">
        <f>IFERROR(VLOOKUP('DERS YÜKLERİ'!$B$14,T18:AA18,8,0),"")</f>
        <v/>
      </c>
      <c r="AN18" s="142" t="str">
        <f>IFERROR(VLOOKUP('DERS YÜKLERİ'!$B$15,T18:AA18,8,0),"")</f>
        <v/>
      </c>
      <c r="AO18" s="142" t="str">
        <f>IFERROR(VLOOKUP('DERS YÜKLERİ'!$B$16,T18:AA18,8,0),"")</f>
        <v/>
      </c>
      <c r="AP18" s="142" t="str">
        <f>IFERROR(VLOOKUP('DERS YÜKLERİ'!$B$17,T18:AA18,8,0),"")</f>
        <v/>
      </c>
      <c r="AQ18" s="142" t="str">
        <f>IFERROR(VLOOKUP('DERS YÜKLERİ'!$B$18,T18:AA18,8,0),"")</f>
        <v/>
      </c>
      <c r="AR18" s="142" t="str">
        <f>IFERROR(VLOOKUP('DERS YÜKLERİ'!$B$19,T18:AA18,8,0),"")</f>
        <v/>
      </c>
      <c r="AS18" s="142" t="str">
        <f>IFERROR(VLOOKUP('DERS YÜKLERİ'!$B$20,T18:AA18,8,0),"")</f>
        <v/>
      </c>
      <c r="AT18" s="142" t="str">
        <f>IFERROR(VLOOKUP('DERS YÜKLERİ'!$B$21,T18:AA18,8,0),"")</f>
        <v/>
      </c>
      <c r="AU18" s="142" t="str">
        <f>IFERROR(VLOOKUP('DERS YÜKLERİ'!$B$22,T18:AA18,8,0),"")</f>
        <v/>
      </c>
      <c r="AV18" s="142" t="str">
        <f>IFERROR(VLOOKUP('DERS YÜKLERİ'!$B$23,T18:AA18,8,0),"")</f>
        <v/>
      </c>
      <c r="AW18" s="142" t="str">
        <f>IFERROR(VLOOKUP('DERS YÜKLERİ'!$B$25,T18:AA18,8,0),"")</f>
        <v/>
      </c>
      <c r="AX18" s="142" t="str">
        <f>IFERROR(VLOOKUP('DERS YÜKLERİ'!$B$26,T18:AA18,8,0),"")</f>
        <v/>
      </c>
      <c r="AY18" s="142" t="str">
        <f>IFERROR(VLOOKUP('DERS YÜKLERİ'!$B$27,T18:AA18,8,0),"")</f>
        <v/>
      </c>
      <c r="AZ18" s="142" t="str">
        <f>IFERROR(VLOOKUP('DERS YÜKLERİ'!$B$28,T18:AA18,8,0),"")</f>
        <v/>
      </c>
      <c r="BA18" s="142" t="str">
        <f>IFERROR(VLOOKUP('DERS YÜKLERİ'!$B$29,T18:AA18,8,0),"")</f>
        <v/>
      </c>
      <c r="BB18" s="142" t="str">
        <f>IFERROR(VLOOKUP('DERS YÜKLERİ'!$B$30,T18:AA18,8,0),"")</f>
        <v/>
      </c>
      <c r="BC18" s="142" t="str">
        <f>IFERROR(VLOOKUP('DERS YÜKLERİ'!$B$31,T18:AA18,8,0),"")</f>
        <v/>
      </c>
      <c r="BD18" s="142" t="str">
        <f>IFERROR(VLOOKUP('DERS YÜKLERİ'!$B$32,T18:AA18,8,0),"")</f>
        <v/>
      </c>
      <c r="BE18" s="142" t="str">
        <f>IFERROR(VLOOKUP('DERS YÜKLERİ'!$B$33,T18:AA18,8,0),"")</f>
        <v/>
      </c>
      <c r="BF18" s="142" t="str">
        <f>IFERROR(VLOOKUP('DERS YÜKLERİ'!$B$34,T18:AA18,8,0),"")</f>
        <v/>
      </c>
      <c r="BG18" s="142" t="str">
        <f>IFERROR(VLOOKUP('DERS YÜKLERİ'!$B$35,T18:AA18,8,0),"")</f>
        <v/>
      </c>
      <c r="BH18" s="142" t="str">
        <f>IFERROR(VLOOKUP('DERS YÜKLERİ'!$B$36,T18:AA18,8,0),"")</f>
        <v/>
      </c>
      <c r="BI18" s="142" t="str">
        <f>IFERROR(VLOOKUP('DERS YÜKLERİ'!$B$37,T18:AA18,8,0),"")</f>
        <v/>
      </c>
      <c r="BJ18" s="142" t="str">
        <f>IFERROR(VLOOKUP('DERS YÜKLERİ'!$B$38,T18:AA18,8,0),"")</f>
        <v/>
      </c>
      <c r="BK18" s="142" t="str">
        <f>IFERROR(VLOOKUP('DERS YÜKLERİ'!$B$39,T18:AA18,8,0),"")</f>
        <v/>
      </c>
      <c r="BL18" s="142" t="str">
        <f>IFERROR(VLOOKUP('DERS YÜKLERİ'!$B$40,T18:AA18,8,0),"")</f>
        <v/>
      </c>
      <c r="BM18" s="142" t="str">
        <f>IFERROR(VLOOKUP('DERS YÜKLERİ'!$B$41,T18:AA18,8,0),"")</f>
        <v/>
      </c>
      <c r="BN18" s="142" t="str">
        <f>IFERROR(VLOOKUP('DERS YÜKLERİ'!$B$42,T18:AA18,8,0),"")</f>
        <v/>
      </c>
      <c r="BO18" s="142" t="str">
        <f>IFERROR(VLOOKUP('DERS YÜKLERİ'!$B$43,T18:AA18,8,0),"")</f>
        <v/>
      </c>
      <c r="BP18" s="142" t="str">
        <f>IFERROR(VLOOKUP('DERS YÜKLERİ'!$B$44,T18:AA18,8,0),"")</f>
        <v/>
      </c>
      <c r="BQ18" s="142" t="str">
        <f>IFERROR(VLOOKUP('DERS YÜKLERİ'!$B$45,T18:AA18,8,0),"")</f>
        <v/>
      </c>
      <c r="BR18" s="142" t="str">
        <f>IFERROR(VLOOKUP('DERS YÜKLERİ'!$B$46,T18:AA18,8,0),"")</f>
        <v/>
      </c>
      <c r="BS18" s="142" t="str">
        <f>IFERROR(VLOOKUP('DERS YÜKLERİ'!$B$47,T18:AA18,8,0),"")</f>
        <v/>
      </c>
      <c r="BT18" s="26"/>
    </row>
    <row r="19" spans="1:72" ht="19.5" customHeight="1">
      <c r="A19" s="110" t="b">
        <v>0</v>
      </c>
      <c r="B19" s="112" t="str">
        <f t="shared" si="0"/>
        <v>KAPALI</v>
      </c>
      <c r="C19" s="1030"/>
      <c r="D19" s="115" t="str">
        <f>IFERROR(VLOOKUP(F19,'LİSTE-FORMÜLLER'!F:L,2,0),"-")</f>
        <v>-</v>
      </c>
      <c r="E19" s="116" t="str">
        <f>IFERROR(VLOOKUP(F19,'LİSTE-FORMÜLLER'!F:L,3,0),"-")</f>
        <v>-</v>
      </c>
      <c r="F19" s="117"/>
      <c r="G19" s="115" t="str">
        <f>IFERROR(VLOOKUP(F19,'LİSTE-FORMÜLLER'!F:L,5,0),"")</f>
        <v/>
      </c>
      <c r="H19" s="115" t="str">
        <f>IFERROR(VLOOKUP(F19,'LİSTE-FORMÜLLER'!F:L,7,0),"-")</f>
        <v>-</v>
      </c>
      <c r="I19" s="201" t="s">
        <v>67</v>
      </c>
      <c r="J19" s="202" t="s">
        <v>67</v>
      </c>
      <c r="K19" s="203"/>
      <c r="L19" s="121">
        <f t="shared" si="1"/>
        <v>2</v>
      </c>
      <c r="M19" s="121" t="str">
        <f>IFERROR(VLOOKUP(I19,'LİSTE-FORMÜLLER'!$B$2:$C$89,2,0),"*")</f>
        <v>or</v>
      </c>
      <c r="N19" s="122"/>
      <c r="O19" s="124" t="str">
        <f>VLOOKUP('LİSTE-FORMÜLLER'!$A$110,'LİSTE-FORMÜLLER'!$A$92:$B$126,2,0)</f>
        <v>Öğr. Elemanının Odası</v>
      </c>
      <c r="P19" s="124" t="str">
        <f>VLOOKUP('LİSTE-FORMÜLLER'!$A$126,'LİSTE-FORMÜLLER'!$A$92:$B$126,2,0)</f>
        <v>" "</v>
      </c>
      <c r="Q19" s="245"/>
      <c r="R19" s="174" t="s">
        <v>876</v>
      </c>
      <c r="S19" s="130" t="e">
        <f t="shared" si="2"/>
        <v>#N/A</v>
      </c>
      <c r="T19" s="175" t="str">
        <f t="shared" si="5"/>
        <v>-</v>
      </c>
      <c r="U19" s="248">
        <f>COUNTIF('DERS PROGRAMI'!$C$5:$E$55,R19)</f>
        <v>126</v>
      </c>
      <c r="V19" s="249">
        <f>COUNTIF('DERS PROGRAMI'!$C$62:$E$106,R19)</f>
        <v>102</v>
      </c>
      <c r="W19" s="181" t="e">
        <f>VLOOKUP(U19,'LİSTE-FORMÜLLER'!$U$1:$V$4,2,0)</f>
        <v>#N/A</v>
      </c>
      <c r="X19" s="182" t="e">
        <f>VLOOKUP(V19,'LİSTE-FORMÜLLER'!$U$1:$V$4,2,0)</f>
        <v>#N/A</v>
      </c>
      <c r="Y19" s="140"/>
      <c r="Z19" s="142" t="s">
        <v>876</v>
      </c>
      <c r="AA19" s="144" t="e">
        <f t="shared" si="4"/>
        <v>#VALUE!</v>
      </c>
      <c r="AB19" s="148" t="str">
        <f>IFERROR(VLOOKUP('DERS YÜKLERİ'!$B$3,T19:AA19,8,0),"")</f>
        <v/>
      </c>
      <c r="AC19" s="142" t="str">
        <f>IFERROR(VLOOKUP('DERS YÜKLERİ'!$B$4,T19:AA19,8,0),"")</f>
        <v/>
      </c>
      <c r="AD19" s="142" t="str">
        <f>IFERROR(VLOOKUP('DERS YÜKLERİ'!$B$5,T19:AA19,8,0),"")</f>
        <v/>
      </c>
      <c r="AE19" s="142" t="str">
        <f>IFERROR(VLOOKUP('DERS YÜKLERİ'!$B$6,T19:AA19,8,0),"")</f>
        <v/>
      </c>
      <c r="AF19" s="142" t="str">
        <f>IFERROR(VLOOKUP('DERS YÜKLERİ'!$B$7,T19:AA19,8,0),"")</f>
        <v/>
      </c>
      <c r="AG19" s="142" t="str">
        <f>IFERROR(VLOOKUP('DERS YÜKLERİ'!$B$8,T19:AA19,8,0),"")</f>
        <v/>
      </c>
      <c r="AH19" s="142" t="str">
        <f>IFERROR(VLOOKUP('DERS YÜKLERİ'!$B$9,T19:AA19,8,0),"")</f>
        <v/>
      </c>
      <c r="AI19" s="142" t="str">
        <f>IFERROR(VLOOKUP('DERS YÜKLERİ'!$B$10,T19:AA19,8,0),"")</f>
        <v/>
      </c>
      <c r="AJ19" s="142" t="str">
        <f>IFERROR(VLOOKUP('DERS YÜKLERİ'!$B$11,T19:AA19,8,0),"")</f>
        <v/>
      </c>
      <c r="AK19" s="142" t="str">
        <f>IFERROR(VLOOKUP('DERS YÜKLERİ'!$B$12,T19:AA19,8,0),"")</f>
        <v/>
      </c>
      <c r="AL19" s="142" t="str">
        <f>IFERROR(VLOOKUP('DERS YÜKLERİ'!$B$13,T19:AA19,8,0),"")</f>
        <v/>
      </c>
      <c r="AM19" s="142" t="str">
        <f>IFERROR(VLOOKUP('DERS YÜKLERİ'!$B$14,T19:AA19,8,0),"")</f>
        <v/>
      </c>
      <c r="AN19" s="142" t="str">
        <f>IFERROR(VLOOKUP('DERS YÜKLERİ'!$B$15,T19:AA19,8,0),"")</f>
        <v/>
      </c>
      <c r="AO19" s="142" t="str">
        <f>IFERROR(VLOOKUP('DERS YÜKLERİ'!$B$16,T19:AA19,8,0),"")</f>
        <v/>
      </c>
      <c r="AP19" s="142" t="str">
        <f>IFERROR(VLOOKUP('DERS YÜKLERİ'!$B$17,T19:AA19,8,0),"")</f>
        <v/>
      </c>
      <c r="AQ19" s="142" t="str">
        <f>IFERROR(VLOOKUP('DERS YÜKLERİ'!$B$18,T19:AA19,8,0),"")</f>
        <v/>
      </c>
      <c r="AR19" s="142" t="str">
        <f>IFERROR(VLOOKUP('DERS YÜKLERİ'!$B$19,T19:AA19,8,0),"")</f>
        <v/>
      </c>
      <c r="AS19" s="142" t="str">
        <f>IFERROR(VLOOKUP('DERS YÜKLERİ'!$B$20,T19:AA19,8,0),"")</f>
        <v/>
      </c>
      <c r="AT19" s="142" t="str">
        <f>IFERROR(VLOOKUP('DERS YÜKLERİ'!$B$21,T19:AA19,8,0),"")</f>
        <v/>
      </c>
      <c r="AU19" s="142" t="str">
        <f>IFERROR(VLOOKUP('DERS YÜKLERİ'!$B$22,T19:AA19,8,0),"")</f>
        <v/>
      </c>
      <c r="AV19" s="142" t="str">
        <f>IFERROR(VLOOKUP('DERS YÜKLERİ'!$B$23,T19:AA19,8,0),"")</f>
        <v/>
      </c>
      <c r="AW19" s="142" t="str">
        <f>IFERROR(VLOOKUP('DERS YÜKLERİ'!$B$25,T19:AA19,8,0),"")</f>
        <v/>
      </c>
      <c r="AX19" s="142" t="str">
        <f>IFERROR(VLOOKUP('DERS YÜKLERİ'!$B$26,T19:AA19,8,0),"")</f>
        <v/>
      </c>
      <c r="AY19" s="142" t="str">
        <f>IFERROR(VLOOKUP('DERS YÜKLERİ'!$B$27,T19:AA19,8,0),"")</f>
        <v/>
      </c>
      <c r="AZ19" s="142" t="str">
        <f>IFERROR(VLOOKUP('DERS YÜKLERİ'!$B$28,T19:AA19,8,0),"")</f>
        <v/>
      </c>
      <c r="BA19" s="142" t="str">
        <f>IFERROR(VLOOKUP('DERS YÜKLERİ'!$B$29,T19:AA19,8,0),"")</f>
        <v/>
      </c>
      <c r="BB19" s="142" t="str">
        <f>IFERROR(VLOOKUP('DERS YÜKLERİ'!$B$30,T19:AA19,8,0),"")</f>
        <v/>
      </c>
      <c r="BC19" s="142" t="str">
        <f>IFERROR(VLOOKUP('DERS YÜKLERİ'!$B$31,T19:AA19,8,0),"")</f>
        <v/>
      </c>
      <c r="BD19" s="142" t="str">
        <f>IFERROR(VLOOKUP('DERS YÜKLERİ'!$B$32,T19:AA19,8,0),"")</f>
        <v/>
      </c>
      <c r="BE19" s="142" t="str">
        <f>IFERROR(VLOOKUP('DERS YÜKLERİ'!$B$33,T19:AA19,8,0),"")</f>
        <v/>
      </c>
      <c r="BF19" s="142" t="str">
        <f>IFERROR(VLOOKUP('DERS YÜKLERİ'!$B$34,T19:AA19,8,0),"")</f>
        <v/>
      </c>
      <c r="BG19" s="142" t="str">
        <f>IFERROR(VLOOKUP('DERS YÜKLERİ'!$B$35,T19:AA19,8,0),"")</f>
        <v/>
      </c>
      <c r="BH19" s="142" t="str">
        <f>IFERROR(VLOOKUP('DERS YÜKLERİ'!$B$36,T19:AA19,8,0),"")</f>
        <v/>
      </c>
      <c r="BI19" s="142" t="str">
        <f>IFERROR(VLOOKUP('DERS YÜKLERİ'!$B$37,T19:AA19,8,0),"")</f>
        <v/>
      </c>
      <c r="BJ19" s="142" t="str">
        <f>IFERROR(VLOOKUP('DERS YÜKLERİ'!$B$38,T19:AA19,8,0),"")</f>
        <v/>
      </c>
      <c r="BK19" s="142" t="str">
        <f>IFERROR(VLOOKUP('DERS YÜKLERİ'!$B$39,T19:AA19,8,0),"")</f>
        <v/>
      </c>
      <c r="BL19" s="142" t="str">
        <f>IFERROR(VLOOKUP('DERS YÜKLERİ'!$B$40,T19:AA19,8,0),"")</f>
        <v/>
      </c>
      <c r="BM19" s="142" t="str">
        <f>IFERROR(VLOOKUP('DERS YÜKLERİ'!$B$41,T19:AA19,8,0),"")</f>
        <v/>
      </c>
      <c r="BN19" s="142" t="str">
        <f>IFERROR(VLOOKUP('DERS YÜKLERİ'!$B$42,T19:AA19,8,0),"")</f>
        <v/>
      </c>
      <c r="BO19" s="142" t="str">
        <f>IFERROR(VLOOKUP('DERS YÜKLERİ'!$B$43,T19:AA19,8,0),"")</f>
        <v/>
      </c>
      <c r="BP19" s="142" t="str">
        <f>IFERROR(VLOOKUP('DERS YÜKLERİ'!$B$44,T19:AA19,8,0),"")</f>
        <v/>
      </c>
      <c r="BQ19" s="142" t="str">
        <f>IFERROR(VLOOKUP('DERS YÜKLERİ'!$B$45,T19:AA19,8,0),"")</f>
        <v/>
      </c>
      <c r="BR19" s="142" t="str">
        <f>IFERROR(VLOOKUP('DERS YÜKLERİ'!$B$46,T19:AA19,8,0),"")</f>
        <v/>
      </c>
      <c r="BS19" s="142" t="str">
        <f>IFERROR(VLOOKUP('DERS YÜKLERİ'!$B$47,T19:AA19,8,0),"")</f>
        <v/>
      </c>
      <c r="BT19" s="26"/>
    </row>
    <row r="20" spans="1:72" ht="19.5" customHeight="1" outlineLevel="1">
      <c r="A20" s="110" t="b">
        <v>0</v>
      </c>
      <c r="B20" s="112" t="str">
        <f t="shared" si="0"/>
        <v>KAPALI</v>
      </c>
      <c r="C20" s="1030"/>
      <c r="D20" s="115" t="str">
        <f>IFERROR(VLOOKUP(F20,'LİSTE-FORMÜLLER'!F:L,2,0),"-")</f>
        <v>-</v>
      </c>
      <c r="E20" s="116" t="str">
        <f>IFERROR(VLOOKUP(F20,'LİSTE-FORMÜLLER'!F:L,3,0),"-")</f>
        <v>-</v>
      </c>
      <c r="F20" s="117"/>
      <c r="G20" s="115" t="str">
        <f>IFERROR(VLOOKUP(F20,'LİSTE-FORMÜLLER'!F:L,5,0),"")</f>
        <v/>
      </c>
      <c r="H20" s="115" t="str">
        <f>IFERROR(VLOOKUP(F20,'LİSTE-FORMÜLLER'!F:L,7,0),"-")</f>
        <v>-</v>
      </c>
      <c r="I20" s="201"/>
      <c r="J20" s="202"/>
      <c r="K20" s="120"/>
      <c r="L20" s="121">
        <f t="shared" si="1"/>
        <v>2</v>
      </c>
      <c r="M20" s="121" t="str">
        <f>IFERROR(VLOOKUP(I20,'LİSTE-FORMÜLLER'!$B$2:$C$89,2,0),"*")</f>
        <v>*</v>
      </c>
      <c r="N20" s="122"/>
      <c r="O20" s="124" t="str">
        <f>VLOOKUP('LİSTE-FORMÜLLER'!$A$111,'LİSTE-FORMÜLLER'!$A$92:$B$126,2,0)</f>
        <v>ORMER Kudüs Salonu</v>
      </c>
      <c r="P20" s="124"/>
      <c r="Q20" s="126"/>
      <c r="R20" s="252" t="s">
        <v>876</v>
      </c>
      <c r="S20" s="253" t="e">
        <f t="shared" si="2"/>
        <v>#N/A</v>
      </c>
      <c r="T20" s="254" t="str">
        <f t="shared" si="5"/>
        <v>-</v>
      </c>
      <c r="U20" s="255">
        <f>COUNTIF('DERS PROGRAMI'!$C$5:$E$55,R20)</f>
        <v>126</v>
      </c>
      <c r="V20" s="256">
        <f>COUNTIF('DERS PROGRAMI'!$C$62:$E$106,R20)</f>
        <v>102</v>
      </c>
      <c r="W20" s="257" t="e">
        <f>VLOOKUP(U20,'LİSTE-FORMÜLLER'!$U$1:$V$4,2,0)</f>
        <v>#N/A</v>
      </c>
      <c r="X20" s="258" t="e">
        <f>VLOOKUP(V20,'LİSTE-FORMÜLLER'!$U$1:$V$4,2,0)</f>
        <v>#N/A</v>
      </c>
      <c r="Y20" s="140"/>
      <c r="Z20" s="142" t="s">
        <v>876</v>
      </c>
      <c r="AA20" s="144" t="e">
        <f t="shared" si="4"/>
        <v>#VALUE!</v>
      </c>
      <c r="AB20" s="148" t="str">
        <f>IFERROR(VLOOKUP('DERS YÜKLERİ'!$B$3,T20:AA20,8,0),"")</f>
        <v/>
      </c>
      <c r="AC20" s="142" t="str">
        <f>IFERROR(VLOOKUP('DERS YÜKLERİ'!$B$4,T20:AA20,8,0),"")</f>
        <v/>
      </c>
      <c r="AD20" s="142" t="str">
        <f>IFERROR(VLOOKUP('DERS YÜKLERİ'!$B$5,T20:AA20,8,0),"")</f>
        <v/>
      </c>
      <c r="AE20" s="142" t="str">
        <f>IFERROR(VLOOKUP('DERS YÜKLERİ'!$B$6,T20:AA20,8,0),"")</f>
        <v/>
      </c>
      <c r="AF20" s="142" t="str">
        <f>IFERROR(VLOOKUP('DERS YÜKLERİ'!$B$7,T20:AA20,8,0),"")</f>
        <v/>
      </c>
      <c r="AG20" s="142" t="str">
        <f>IFERROR(VLOOKUP('DERS YÜKLERİ'!$B$8,T20:AA20,8,0),"")</f>
        <v/>
      </c>
      <c r="AH20" s="142" t="str">
        <f>IFERROR(VLOOKUP('DERS YÜKLERİ'!$B$9,T20:AA20,8,0),"")</f>
        <v/>
      </c>
      <c r="AI20" s="142" t="str">
        <f>IFERROR(VLOOKUP('DERS YÜKLERİ'!$B$10,T20:AA20,8,0),"")</f>
        <v/>
      </c>
      <c r="AJ20" s="142" t="str">
        <f>IFERROR(VLOOKUP('DERS YÜKLERİ'!$B$11,T20:AA20,8,0),"")</f>
        <v/>
      </c>
      <c r="AK20" s="142" t="str">
        <f>IFERROR(VLOOKUP('DERS YÜKLERİ'!$B$12,T20:AA20,8,0),"")</f>
        <v/>
      </c>
      <c r="AL20" s="142" t="str">
        <f>IFERROR(VLOOKUP('DERS YÜKLERİ'!$B$13,T20:AA20,8,0),"")</f>
        <v/>
      </c>
      <c r="AM20" s="142" t="str">
        <f>IFERROR(VLOOKUP('DERS YÜKLERİ'!$B$14,T20:AA20,8,0),"")</f>
        <v/>
      </c>
      <c r="AN20" s="142" t="str">
        <f>IFERROR(VLOOKUP('DERS YÜKLERİ'!$B$15,T20:AA20,8,0),"")</f>
        <v/>
      </c>
      <c r="AO20" s="142" t="str">
        <f>IFERROR(VLOOKUP('DERS YÜKLERİ'!$B$16,T20:AA20,8,0),"")</f>
        <v/>
      </c>
      <c r="AP20" s="142" t="str">
        <f>IFERROR(VLOOKUP('DERS YÜKLERİ'!$B$17,T20:AA20,8,0),"")</f>
        <v/>
      </c>
      <c r="AQ20" s="142" t="str">
        <f>IFERROR(VLOOKUP('DERS YÜKLERİ'!$B$18,T20:AA20,8,0),"")</f>
        <v/>
      </c>
      <c r="AR20" s="142" t="str">
        <f>IFERROR(VLOOKUP('DERS YÜKLERİ'!$B$19,T20:AA20,8,0),"")</f>
        <v/>
      </c>
      <c r="AS20" s="142" t="str">
        <f>IFERROR(VLOOKUP('DERS YÜKLERİ'!$B$20,T20:AA20,8,0),"")</f>
        <v/>
      </c>
      <c r="AT20" s="142" t="str">
        <f>IFERROR(VLOOKUP('DERS YÜKLERİ'!$B$21,T20:AA20,8,0),"")</f>
        <v/>
      </c>
      <c r="AU20" s="142" t="str">
        <f>IFERROR(VLOOKUP('DERS YÜKLERİ'!$B$22,T20:AA20,8,0),"")</f>
        <v/>
      </c>
      <c r="AV20" s="142" t="str">
        <f>IFERROR(VLOOKUP('DERS YÜKLERİ'!$B$23,T20:AA20,8,0),"")</f>
        <v/>
      </c>
      <c r="AW20" s="142" t="str">
        <f>IFERROR(VLOOKUP('DERS YÜKLERİ'!$B$25,T20:AA20,8,0),"")</f>
        <v/>
      </c>
      <c r="AX20" s="142" t="str">
        <f>IFERROR(VLOOKUP('DERS YÜKLERİ'!$B$26,T20:AA20,8,0),"")</f>
        <v/>
      </c>
      <c r="AY20" s="142" t="str">
        <f>IFERROR(VLOOKUP('DERS YÜKLERİ'!$B$27,T20:AA20,8,0),"")</f>
        <v/>
      </c>
      <c r="AZ20" s="142" t="str">
        <f>IFERROR(VLOOKUP('DERS YÜKLERİ'!$B$28,T20:AA20,8,0),"")</f>
        <v/>
      </c>
      <c r="BA20" s="142" t="str">
        <f>IFERROR(VLOOKUP('DERS YÜKLERİ'!$B$29,T20:AA20,8,0),"")</f>
        <v/>
      </c>
      <c r="BB20" s="142" t="str">
        <f>IFERROR(VLOOKUP('DERS YÜKLERİ'!$B$30,T20:AA20,8,0),"")</f>
        <v/>
      </c>
      <c r="BC20" s="142" t="str">
        <f>IFERROR(VLOOKUP('DERS YÜKLERİ'!$B$31,T20:AA20,8,0),"")</f>
        <v/>
      </c>
      <c r="BD20" s="142" t="str">
        <f>IFERROR(VLOOKUP('DERS YÜKLERİ'!$B$32,T20:AA20,8,0),"")</f>
        <v/>
      </c>
      <c r="BE20" s="142" t="str">
        <f>IFERROR(VLOOKUP('DERS YÜKLERİ'!$B$33,T20:AA20,8,0),"")</f>
        <v/>
      </c>
      <c r="BF20" s="142" t="str">
        <f>IFERROR(VLOOKUP('DERS YÜKLERİ'!$B$34,T20:AA20,8,0),"")</f>
        <v/>
      </c>
      <c r="BG20" s="142" t="str">
        <f>IFERROR(VLOOKUP('DERS YÜKLERİ'!$B$35,T20:AA20,8,0),"")</f>
        <v/>
      </c>
      <c r="BH20" s="142" t="str">
        <f>IFERROR(VLOOKUP('DERS YÜKLERİ'!$B$36,T20:AA20,8,0),"")</f>
        <v/>
      </c>
      <c r="BI20" s="142" t="str">
        <f>IFERROR(VLOOKUP('DERS YÜKLERİ'!$B$37,T20:AA20,8,0),"")</f>
        <v/>
      </c>
      <c r="BJ20" s="142" t="str">
        <f>IFERROR(VLOOKUP('DERS YÜKLERİ'!$B$38,T20:AA20,8,0),"")</f>
        <v/>
      </c>
      <c r="BK20" s="142" t="str">
        <f>IFERROR(VLOOKUP('DERS YÜKLERİ'!$B$39,T20:AA20,8,0),"")</f>
        <v/>
      </c>
      <c r="BL20" s="142" t="str">
        <f>IFERROR(VLOOKUP('DERS YÜKLERİ'!$B$40,T20:AA20,8,0),"")</f>
        <v/>
      </c>
      <c r="BM20" s="142" t="str">
        <f>IFERROR(VLOOKUP('DERS YÜKLERİ'!$B$41,T20:AA20,8,0),"")</f>
        <v/>
      </c>
      <c r="BN20" s="142" t="str">
        <f>IFERROR(VLOOKUP('DERS YÜKLERİ'!$B$42,T20:AA20,8,0),"")</f>
        <v/>
      </c>
      <c r="BO20" s="142" t="str">
        <f>IFERROR(VLOOKUP('DERS YÜKLERİ'!$B$43,T20:AA20,8,0),"")</f>
        <v/>
      </c>
      <c r="BP20" s="142" t="str">
        <f>IFERROR(VLOOKUP('DERS YÜKLERİ'!$B$44,T20:AA20,8,0),"")</f>
        <v/>
      </c>
      <c r="BQ20" s="142" t="str">
        <f>IFERROR(VLOOKUP('DERS YÜKLERİ'!$B$45,T20:AA20,8,0),"")</f>
        <v/>
      </c>
      <c r="BR20" s="142" t="str">
        <f>IFERROR(VLOOKUP('DERS YÜKLERİ'!$B$46,T20:AA20,8,0),"")</f>
        <v/>
      </c>
      <c r="BS20" s="142" t="str">
        <f>IFERROR(VLOOKUP('DERS YÜKLERİ'!$B$47,T20:AA20,8,0),"")</f>
        <v/>
      </c>
      <c r="BT20" s="26"/>
    </row>
    <row r="21" spans="1:72" ht="19.5" customHeight="1">
      <c r="A21" s="260">
        <f>COUNTIF(B5:B20,"AÇIK")</f>
        <v>10</v>
      </c>
      <c r="B21" s="112"/>
      <c r="C21" s="1031"/>
      <c r="D21" s="261"/>
      <c r="E21" s="262"/>
      <c r="F21" s="263"/>
      <c r="G21" s="265" t="s">
        <v>142</v>
      </c>
      <c r="H21" s="265">
        <v>30</v>
      </c>
      <c r="I21" s="266"/>
      <c r="J21" s="268"/>
      <c r="K21" s="269"/>
      <c r="L21" s="121"/>
      <c r="M21" s="121"/>
      <c r="N21" s="122"/>
      <c r="O21" s="270"/>
      <c r="P21" s="270"/>
      <c r="Q21" s="270"/>
      <c r="R21" s="271">
        <f>COUNTA(R5:R20)</f>
        <v>16</v>
      </c>
      <c r="S21" s="10"/>
      <c r="T21" s="272" t="str">
        <f>IF(A21=R21,"OK","AÇILACAK DERSLERDE HATA VAR")</f>
        <v>AÇILACAK DERSLERDE HATA VAR</v>
      </c>
      <c r="U21" s="273"/>
      <c r="V21" s="274"/>
      <c r="W21" s="272"/>
      <c r="X21" s="272"/>
      <c r="Y21" s="26"/>
      <c r="Z21" s="142"/>
      <c r="AA21" s="144"/>
      <c r="AB21" s="148" t="str">
        <f>IFERROR(VLOOKUP('DERS YÜKLERİ'!$B$3,T21:AA21,8,0),"")</f>
        <v/>
      </c>
      <c r="AC21" s="142" t="str">
        <f>IFERROR(VLOOKUP('DERS YÜKLERİ'!$B$4,T21:AA21,8,0),"")</f>
        <v/>
      </c>
      <c r="AD21" s="142" t="str">
        <f>IFERROR(VLOOKUP('DERS YÜKLERİ'!$B$5,T21:AA21,8,0),"")</f>
        <v/>
      </c>
      <c r="AE21" s="142" t="str">
        <f>IFERROR(VLOOKUP('DERS YÜKLERİ'!$B$6,T21:AA21,8,0),"")</f>
        <v/>
      </c>
      <c r="AF21" s="142" t="str">
        <f>IFERROR(VLOOKUP('DERS YÜKLERİ'!$B$7,T21:AA21,8,0),"")</f>
        <v/>
      </c>
      <c r="AG21" s="142" t="str">
        <f>IFERROR(VLOOKUP('DERS YÜKLERİ'!$B$8,T21:AA21,8,0),"")</f>
        <v/>
      </c>
      <c r="AH21" s="142" t="str">
        <f>IFERROR(VLOOKUP('DERS YÜKLERİ'!$B$9,T21:AA21,8,0),"")</f>
        <v/>
      </c>
      <c r="AI21" s="142" t="str">
        <f>IFERROR(VLOOKUP('DERS YÜKLERİ'!$B$10,T21:AA21,8,0),"")</f>
        <v/>
      </c>
      <c r="AJ21" s="142" t="str">
        <f>IFERROR(VLOOKUP('DERS YÜKLERİ'!$B$11,T21:AA21,8,0),"")</f>
        <v/>
      </c>
      <c r="AK21" s="142" t="str">
        <f>IFERROR(VLOOKUP('DERS YÜKLERİ'!$B$12,T21:AA21,8,0),"")</f>
        <v/>
      </c>
      <c r="AL21" s="142" t="str">
        <f>IFERROR(VLOOKUP('DERS YÜKLERİ'!$B$13,T21:AA21,8,0),"")</f>
        <v/>
      </c>
      <c r="AM21" s="142" t="str">
        <f>IFERROR(VLOOKUP('DERS YÜKLERİ'!$B$14,T21:AA21,8,0),"")</f>
        <v/>
      </c>
      <c r="AN21" s="142" t="str">
        <f>IFERROR(VLOOKUP('DERS YÜKLERİ'!$B$15,T21:AA21,8,0),"")</f>
        <v/>
      </c>
      <c r="AO21" s="142" t="str">
        <f>IFERROR(VLOOKUP('DERS YÜKLERİ'!$B$16,T21:AA21,8,0),"")</f>
        <v/>
      </c>
      <c r="AP21" s="142" t="str">
        <f>IFERROR(VLOOKUP('DERS YÜKLERİ'!$B$17,T21:AA21,8,0),"")</f>
        <v/>
      </c>
      <c r="AQ21" s="142" t="str">
        <f>IFERROR(VLOOKUP('DERS YÜKLERİ'!$B$18,T21:AA21,8,0),"")</f>
        <v/>
      </c>
      <c r="AR21" s="142" t="str">
        <f>IFERROR(VLOOKUP('DERS YÜKLERİ'!$B$19,T21:AA21,8,0),"")</f>
        <v/>
      </c>
      <c r="AS21" s="142" t="str">
        <f>IFERROR(VLOOKUP('DERS YÜKLERİ'!$B$20,T21:AA21,8,0),"")</f>
        <v/>
      </c>
      <c r="AT21" s="142" t="str">
        <f>IFERROR(VLOOKUP('DERS YÜKLERİ'!$B$21,T21:AA21,8,0),"")</f>
        <v/>
      </c>
      <c r="AU21" s="142" t="str">
        <f>IFERROR(VLOOKUP('DERS YÜKLERİ'!$B$22,T21:AA21,8,0),"")</f>
        <v/>
      </c>
      <c r="AV21" s="142" t="str">
        <f>IFERROR(VLOOKUP('DERS YÜKLERİ'!$B$23,T21:AA21,8,0),"")</f>
        <v/>
      </c>
      <c r="AW21" s="142" t="str">
        <f>IFERROR(VLOOKUP('DERS YÜKLERİ'!$B$25,T21:AA21,8,0),"")</f>
        <v/>
      </c>
      <c r="AX21" s="142" t="str">
        <f>IFERROR(VLOOKUP('DERS YÜKLERİ'!$B$26,T21:AA21,8,0),"")</f>
        <v/>
      </c>
      <c r="AY21" s="142" t="str">
        <f>IFERROR(VLOOKUP('DERS YÜKLERİ'!$B$27,T21:AA21,8,0),"")</f>
        <v/>
      </c>
      <c r="AZ21" s="142" t="str">
        <f>IFERROR(VLOOKUP('DERS YÜKLERİ'!$B$28,T21:AA21,8,0),"")</f>
        <v/>
      </c>
      <c r="BA21" s="142" t="str">
        <f>IFERROR(VLOOKUP('DERS YÜKLERİ'!$B$29,T21:AA21,8,0),"")</f>
        <v/>
      </c>
      <c r="BB21" s="142" t="str">
        <f>IFERROR(VLOOKUP('DERS YÜKLERİ'!$B$30,T21:AA21,8,0),"")</f>
        <v/>
      </c>
      <c r="BC21" s="142" t="str">
        <f>IFERROR(VLOOKUP('DERS YÜKLERİ'!$B$31,T21:AA21,8,0),"")</f>
        <v/>
      </c>
      <c r="BD21" s="142" t="str">
        <f>IFERROR(VLOOKUP('DERS YÜKLERİ'!$B$32,T21:AA21,8,0),"")</f>
        <v/>
      </c>
      <c r="BE21" s="142" t="str">
        <f>IFERROR(VLOOKUP('DERS YÜKLERİ'!$B$33,T21:AA21,8,0),"")</f>
        <v/>
      </c>
      <c r="BF21" s="142" t="str">
        <f>IFERROR(VLOOKUP('DERS YÜKLERİ'!$B$34,T21:AA21,8,0),"")</f>
        <v/>
      </c>
      <c r="BG21" s="142" t="str">
        <f>IFERROR(VLOOKUP('DERS YÜKLERİ'!$B$35,T21:AA21,8,0),"")</f>
        <v/>
      </c>
      <c r="BH21" s="142" t="str">
        <f>IFERROR(VLOOKUP('DERS YÜKLERİ'!$B$36,T21:AA21,8,0),"")</f>
        <v/>
      </c>
      <c r="BI21" s="142" t="str">
        <f>IFERROR(VLOOKUP('DERS YÜKLERİ'!$B$37,T21:AA21,8,0),"")</f>
        <v/>
      </c>
      <c r="BJ21" s="142" t="str">
        <f>IFERROR(VLOOKUP('DERS YÜKLERİ'!$B$38,T21:AA21,8,0),"")</f>
        <v/>
      </c>
      <c r="BK21" s="142" t="str">
        <f>IFERROR(VLOOKUP('DERS YÜKLERİ'!$B$39,T21:AA21,8,0),"")</f>
        <v/>
      </c>
      <c r="BL21" s="142" t="str">
        <f>IFERROR(VLOOKUP('DERS YÜKLERİ'!$B$40,T21:AA21,8,0),"")</f>
        <v/>
      </c>
      <c r="BM21" s="142" t="str">
        <f>IFERROR(VLOOKUP('DERS YÜKLERİ'!$B$41,T21:AA21,8,0),"")</f>
        <v/>
      </c>
      <c r="BN21" s="142" t="str">
        <f>IFERROR(VLOOKUP('DERS YÜKLERİ'!$B$42,T21:AA21,8,0),"")</f>
        <v/>
      </c>
      <c r="BO21" s="142" t="str">
        <f>IFERROR(VLOOKUP('DERS YÜKLERİ'!$B$43,T21:AA21,8,0),"")</f>
        <v/>
      </c>
      <c r="BP21" s="142" t="str">
        <f>IFERROR(VLOOKUP('DERS YÜKLERİ'!$B$44,T21:AA21,8,0),"")</f>
        <v/>
      </c>
      <c r="BQ21" s="142" t="str">
        <f>IFERROR(VLOOKUP('DERS YÜKLERİ'!$B$45,T21:AA21,8,0),"")</f>
        <v/>
      </c>
      <c r="BR21" s="142" t="str">
        <f>IFERROR(VLOOKUP('DERS YÜKLERİ'!$B$46,T21:AA21,8,0),"")</f>
        <v/>
      </c>
      <c r="BS21" s="142" t="str">
        <f>IFERROR(VLOOKUP('DERS YÜKLERİ'!$B$47,T21:AA21,8,0),"")</f>
        <v/>
      </c>
      <c r="BT21" s="26"/>
    </row>
    <row r="22" spans="1:72" ht="19.5" customHeight="1">
      <c r="A22" s="14"/>
      <c r="B22" s="29"/>
      <c r="C22" s="29"/>
      <c r="D22" s="277"/>
      <c r="E22" s="277"/>
      <c r="F22" s="278"/>
      <c r="G22" s="279"/>
      <c r="H22" s="279"/>
      <c r="I22" s="279"/>
      <c r="J22" s="279"/>
      <c r="K22" s="14"/>
      <c r="L22" s="121"/>
      <c r="M22" s="121"/>
      <c r="N22" s="280"/>
      <c r="O22" s="281"/>
      <c r="P22" s="281"/>
      <c r="Q22" s="281"/>
      <c r="R22" s="282"/>
      <c r="S22" s="10"/>
      <c r="T22" s="272"/>
      <c r="U22" s="283"/>
      <c r="V22" s="284"/>
      <c r="W22" s="272"/>
      <c r="X22" s="272"/>
      <c r="Y22" s="26"/>
      <c r="Z22" s="142"/>
      <c r="AA22" s="144"/>
      <c r="AB22" s="148" t="str">
        <f>IFERROR(VLOOKUP('DERS YÜKLERİ'!$B$3,T22:AA22,8,0),"")</f>
        <v/>
      </c>
      <c r="AC22" s="142" t="str">
        <f>IFERROR(VLOOKUP('DERS YÜKLERİ'!$B$4,T22:AA22,8,0),"")</f>
        <v/>
      </c>
      <c r="AD22" s="142" t="str">
        <f>IFERROR(VLOOKUP('DERS YÜKLERİ'!$B$5,T22:AA22,8,0),"")</f>
        <v/>
      </c>
      <c r="AE22" s="142" t="str">
        <f>IFERROR(VLOOKUP('DERS YÜKLERİ'!$B$6,T22:AA22,8,0),"")</f>
        <v/>
      </c>
      <c r="AF22" s="142" t="str">
        <f>IFERROR(VLOOKUP('DERS YÜKLERİ'!$B$7,T22:AA22,8,0),"")</f>
        <v/>
      </c>
      <c r="AG22" s="142" t="str">
        <f>IFERROR(VLOOKUP('DERS YÜKLERİ'!$B$8,T22:AA22,8,0),"")</f>
        <v/>
      </c>
      <c r="AH22" s="142" t="str">
        <f>IFERROR(VLOOKUP('DERS YÜKLERİ'!$B$9,T22:AA22,8,0),"")</f>
        <v/>
      </c>
      <c r="AI22" s="142" t="str">
        <f>IFERROR(VLOOKUP('DERS YÜKLERİ'!$B$10,T22:AA22,8,0),"")</f>
        <v/>
      </c>
      <c r="AJ22" s="142" t="str">
        <f>IFERROR(VLOOKUP('DERS YÜKLERİ'!$B$11,T22:AA22,8,0),"")</f>
        <v/>
      </c>
      <c r="AK22" s="142" t="str">
        <f>IFERROR(VLOOKUP('DERS YÜKLERİ'!$B$12,T22:AA22,8,0),"")</f>
        <v/>
      </c>
      <c r="AL22" s="142" t="str">
        <f>IFERROR(VLOOKUP('DERS YÜKLERİ'!$B$13,T22:AA22,8,0),"")</f>
        <v/>
      </c>
      <c r="AM22" s="142" t="str">
        <f>IFERROR(VLOOKUP('DERS YÜKLERİ'!$B$14,T22:AA22,8,0),"")</f>
        <v/>
      </c>
      <c r="AN22" s="142" t="str">
        <f>IFERROR(VLOOKUP('DERS YÜKLERİ'!$B$15,T22:AA22,8,0),"")</f>
        <v/>
      </c>
      <c r="AO22" s="142" t="str">
        <f>IFERROR(VLOOKUP('DERS YÜKLERİ'!$B$16,T22:AA22,8,0),"")</f>
        <v/>
      </c>
      <c r="AP22" s="142" t="str">
        <f>IFERROR(VLOOKUP('DERS YÜKLERİ'!$B$17,T22:AA22,8,0),"")</f>
        <v/>
      </c>
      <c r="AQ22" s="142" t="str">
        <f>IFERROR(VLOOKUP('DERS YÜKLERİ'!$B$18,T22:AA22,8,0),"")</f>
        <v/>
      </c>
      <c r="AR22" s="142" t="str">
        <f>IFERROR(VLOOKUP('DERS YÜKLERİ'!$B$19,T22:AA22,8,0),"")</f>
        <v/>
      </c>
      <c r="AS22" s="142" t="str">
        <f>IFERROR(VLOOKUP('DERS YÜKLERİ'!$B$20,T22:AA22,8,0),"")</f>
        <v/>
      </c>
      <c r="AT22" s="142" t="str">
        <f>IFERROR(VLOOKUP('DERS YÜKLERİ'!$B$21,T22:AA22,8,0),"")</f>
        <v/>
      </c>
      <c r="AU22" s="142" t="str">
        <f>IFERROR(VLOOKUP('DERS YÜKLERİ'!$B$22,T22:AA22,8,0),"")</f>
        <v/>
      </c>
      <c r="AV22" s="142" t="str">
        <f>IFERROR(VLOOKUP('DERS YÜKLERİ'!$B$23,T22:AA22,8,0),"")</f>
        <v/>
      </c>
      <c r="AW22" s="142" t="str">
        <f>IFERROR(VLOOKUP('DERS YÜKLERİ'!$B$25,T22:AA22,8,0),"")</f>
        <v/>
      </c>
      <c r="AX22" s="142" t="str">
        <f>IFERROR(VLOOKUP('DERS YÜKLERİ'!$B$26,T22:AA22,8,0),"")</f>
        <v/>
      </c>
      <c r="AY22" s="142" t="str">
        <f>IFERROR(VLOOKUP('DERS YÜKLERİ'!$B$27,T22:AA22,8,0),"")</f>
        <v/>
      </c>
      <c r="AZ22" s="142" t="str">
        <f>IFERROR(VLOOKUP('DERS YÜKLERİ'!$B$28,T22:AA22,8,0),"")</f>
        <v/>
      </c>
      <c r="BA22" s="142" t="str">
        <f>IFERROR(VLOOKUP('DERS YÜKLERİ'!$B$29,T22:AA22,8,0),"")</f>
        <v/>
      </c>
      <c r="BB22" s="142" t="str">
        <f>IFERROR(VLOOKUP('DERS YÜKLERİ'!$B$30,T22:AA22,8,0),"")</f>
        <v/>
      </c>
      <c r="BC22" s="142" t="str">
        <f>IFERROR(VLOOKUP('DERS YÜKLERİ'!$B$31,T22:AA22,8,0),"")</f>
        <v/>
      </c>
      <c r="BD22" s="142" t="str">
        <f>IFERROR(VLOOKUP('DERS YÜKLERİ'!$B$32,T22:AA22,8,0),"")</f>
        <v/>
      </c>
      <c r="BE22" s="142" t="str">
        <f>IFERROR(VLOOKUP('DERS YÜKLERİ'!$B$33,T22:AA22,8,0),"")</f>
        <v/>
      </c>
      <c r="BF22" s="142" t="str">
        <f>IFERROR(VLOOKUP('DERS YÜKLERİ'!$B$34,T22:AA22,8,0),"")</f>
        <v/>
      </c>
      <c r="BG22" s="142" t="str">
        <f>IFERROR(VLOOKUP('DERS YÜKLERİ'!$B$35,T22:AA22,8,0),"")</f>
        <v/>
      </c>
      <c r="BH22" s="142" t="str">
        <f>IFERROR(VLOOKUP('DERS YÜKLERİ'!$B$36,T22:AA22,8,0),"")</f>
        <v/>
      </c>
      <c r="BI22" s="142" t="str">
        <f>IFERROR(VLOOKUP('DERS YÜKLERİ'!$B$37,T22:AA22,8,0),"")</f>
        <v/>
      </c>
      <c r="BJ22" s="142" t="str">
        <f>IFERROR(VLOOKUP('DERS YÜKLERİ'!$B$38,T22:AA22,8,0),"")</f>
        <v/>
      </c>
      <c r="BK22" s="142" t="str">
        <f>IFERROR(VLOOKUP('DERS YÜKLERİ'!$B$39,T22:AA22,8,0),"")</f>
        <v/>
      </c>
      <c r="BL22" s="142" t="str">
        <f>IFERROR(VLOOKUP('DERS YÜKLERİ'!$B$40,T22:AA22,8,0),"")</f>
        <v/>
      </c>
      <c r="BM22" s="142" t="str">
        <f>IFERROR(VLOOKUP('DERS YÜKLERİ'!$B$41,T22:AA22,8,0),"")</f>
        <v/>
      </c>
      <c r="BN22" s="142" t="str">
        <f>IFERROR(VLOOKUP('DERS YÜKLERİ'!$B$42,T22:AA22,8,0),"")</f>
        <v/>
      </c>
      <c r="BO22" s="142" t="str">
        <f>IFERROR(VLOOKUP('DERS YÜKLERİ'!$B$43,T22:AA22,8,0),"")</f>
        <v/>
      </c>
      <c r="BP22" s="142" t="str">
        <f>IFERROR(VLOOKUP('DERS YÜKLERİ'!$B$44,T22:AA22,8,0),"")</f>
        <v/>
      </c>
      <c r="BQ22" s="142" t="str">
        <f>IFERROR(VLOOKUP('DERS YÜKLERİ'!$B$45,T22:AA22,8,0),"")</f>
        <v/>
      </c>
      <c r="BR22" s="142" t="str">
        <f>IFERROR(VLOOKUP('DERS YÜKLERİ'!$B$46,T22:AA22,8,0),"")</f>
        <v/>
      </c>
      <c r="BS22" s="142" t="str">
        <f>IFERROR(VLOOKUP('DERS YÜKLERİ'!$B$47,T22:AA22,8,0),"")</f>
        <v/>
      </c>
      <c r="BT22" s="26"/>
    </row>
    <row r="23" spans="1:72" ht="19.5" customHeight="1">
      <c r="A23" s="29"/>
      <c r="B23" s="30"/>
      <c r="C23" s="1055" t="s">
        <v>14</v>
      </c>
      <c r="D23" s="1056" t="s">
        <v>4</v>
      </c>
      <c r="E23" s="1056" t="s">
        <v>15</v>
      </c>
      <c r="F23" s="1056" t="s">
        <v>16</v>
      </c>
      <c r="G23" s="304" t="s">
        <v>17</v>
      </c>
      <c r="H23" s="1057" t="s">
        <v>18</v>
      </c>
      <c r="I23" s="1056" t="s">
        <v>19</v>
      </c>
      <c r="J23" s="1053" t="s">
        <v>20</v>
      </c>
      <c r="K23" s="1043" t="s">
        <v>21</v>
      </c>
      <c r="L23" s="121"/>
      <c r="M23" s="121"/>
      <c r="N23" s="122"/>
      <c r="O23" s="270"/>
      <c r="P23" s="306"/>
      <c r="Q23" s="270"/>
      <c r="R23" s="41" t="s">
        <v>24</v>
      </c>
      <c r="S23" s="43"/>
      <c r="T23" s="44"/>
      <c r="U23" s="1045" t="s">
        <v>27</v>
      </c>
      <c r="V23" s="1018"/>
      <c r="W23" s="45"/>
      <c r="X23" s="45"/>
      <c r="Y23" s="26"/>
      <c r="Z23" s="142"/>
      <c r="AA23" s="144"/>
      <c r="AB23" s="148" t="str">
        <f>IFERROR(VLOOKUP('DERS YÜKLERİ'!$B$3,T23:AA23,8,0),"")</f>
        <v/>
      </c>
      <c r="AC23" s="142" t="str">
        <f>IFERROR(VLOOKUP('DERS YÜKLERİ'!$B$4,T23:AA23,8,0),"")</f>
        <v/>
      </c>
      <c r="AD23" s="142" t="str">
        <f>IFERROR(VLOOKUP('DERS YÜKLERİ'!$B$5,T23:AA23,8,0),"")</f>
        <v/>
      </c>
      <c r="AE23" s="142" t="str">
        <f>IFERROR(VLOOKUP('DERS YÜKLERİ'!$B$6,T23:AA23,8,0),"")</f>
        <v/>
      </c>
      <c r="AF23" s="142" t="str">
        <f>IFERROR(VLOOKUP('DERS YÜKLERİ'!$B$7,T23:AA23,8,0),"")</f>
        <v/>
      </c>
      <c r="AG23" s="142" t="str">
        <f>IFERROR(VLOOKUP('DERS YÜKLERİ'!$B$8,T23:AA23,8,0),"")</f>
        <v/>
      </c>
      <c r="AH23" s="142" t="str">
        <f>IFERROR(VLOOKUP('DERS YÜKLERİ'!$B$9,T23:AA23,8,0),"")</f>
        <v/>
      </c>
      <c r="AI23" s="142" t="str">
        <f>IFERROR(VLOOKUP('DERS YÜKLERİ'!$B$10,T23:AA23,8,0),"")</f>
        <v/>
      </c>
      <c r="AJ23" s="142" t="str">
        <f>IFERROR(VLOOKUP('DERS YÜKLERİ'!$B$11,T23:AA23,8,0),"")</f>
        <v/>
      </c>
      <c r="AK23" s="142" t="str">
        <f>IFERROR(VLOOKUP('DERS YÜKLERİ'!$B$12,T23:AA23,8,0),"")</f>
        <v/>
      </c>
      <c r="AL23" s="142" t="str">
        <f>IFERROR(VLOOKUP('DERS YÜKLERİ'!$B$13,T23:AA23,8,0),"")</f>
        <v/>
      </c>
      <c r="AM23" s="142" t="str">
        <f>IFERROR(VLOOKUP('DERS YÜKLERİ'!$B$14,T23:AA23,8,0),"")</f>
        <v/>
      </c>
      <c r="AN23" s="142" t="str">
        <f>IFERROR(VLOOKUP('DERS YÜKLERİ'!$B$15,T23:AA23,8,0),"")</f>
        <v/>
      </c>
      <c r="AO23" s="142" t="str">
        <f>IFERROR(VLOOKUP('DERS YÜKLERİ'!$B$16,T23:AA23,8,0),"")</f>
        <v/>
      </c>
      <c r="AP23" s="142" t="str">
        <f>IFERROR(VLOOKUP('DERS YÜKLERİ'!$B$17,T23:AA23,8,0),"")</f>
        <v/>
      </c>
      <c r="AQ23" s="142" t="str">
        <f>IFERROR(VLOOKUP('DERS YÜKLERİ'!$B$18,T23:AA23,8,0),"")</f>
        <v/>
      </c>
      <c r="AR23" s="142" t="str">
        <f>IFERROR(VLOOKUP('DERS YÜKLERİ'!$B$19,T23:AA23,8,0),"")</f>
        <v/>
      </c>
      <c r="AS23" s="142" t="str">
        <f>IFERROR(VLOOKUP('DERS YÜKLERİ'!$B$20,T23:AA23,8,0),"")</f>
        <v/>
      </c>
      <c r="AT23" s="142" t="str">
        <f>IFERROR(VLOOKUP('DERS YÜKLERİ'!$B$21,T23:AA23,8,0),"")</f>
        <v/>
      </c>
      <c r="AU23" s="142" t="str">
        <f>IFERROR(VLOOKUP('DERS YÜKLERİ'!$B$22,T23:AA23,8,0),"")</f>
        <v/>
      </c>
      <c r="AV23" s="142" t="str">
        <f>IFERROR(VLOOKUP('DERS YÜKLERİ'!$B$23,T23:AA23,8,0),"")</f>
        <v/>
      </c>
      <c r="AW23" s="142" t="str">
        <f>IFERROR(VLOOKUP('DERS YÜKLERİ'!$B$25,T23:AA23,8,0),"")</f>
        <v/>
      </c>
      <c r="AX23" s="142" t="str">
        <f>IFERROR(VLOOKUP('DERS YÜKLERİ'!$B$26,T23:AA23,8,0),"")</f>
        <v/>
      </c>
      <c r="AY23" s="142" t="str">
        <f>IFERROR(VLOOKUP('DERS YÜKLERİ'!$B$27,T23:AA23,8,0),"")</f>
        <v/>
      </c>
      <c r="AZ23" s="142" t="str">
        <f>IFERROR(VLOOKUP('DERS YÜKLERİ'!$B$28,T23:AA23,8,0),"")</f>
        <v/>
      </c>
      <c r="BA23" s="142" t="str">
        <f>IFERROR(VLOOKUP('DERS YÜKLERİ'!$B$29,T23:AA23,8,0),"")</f>
        <v/>
      </c>
      <c r="BB23" s="142" t="str">
        <f>IFERROR(VLOOKUP('DERS YÜKLERİ'!$B$30,T23:AA23,8,0),"")</f>
        <v/>
      </c>
      <c r="BC23" s="142" t="str">
        <f>IFERROR(VLOOKUP('DERS YÜKLERİ'!$B$31,T23:AA23,8,0),"")</f>
        <v/>
      </c>
      <c r="BD23" s="142" t="str">
        <f>IFERROR(VLOOKUP('DERS YÜKLERİ'!$B$32,T23:AA23,8,0),"")</f>
        <v/>
      </c>
      <c r="BE23" s="142" t="str">
        <f>IFERROR(VLOOKUP('DERS YÜKLERİ'!$B$33,T23:AA23,8,0),"")</f>
        <v/>
      </c>
      <c r="BF23" s="142" t="str">
        <f>IFERROR(VLOOKUP('DERS YÜKLERİ'!$B$34,T23:AA23,8,0),"")</f>
        <v/>
      </c>
      <c r="BG23" s="142" t="str">
        <f>IFERROR(VLOOKUP('DERS YÜKLERİ'!$B$35,T23:AA23,8,0),"")</f>
        <v/>
      </c>
      <c r="BH23" s="142" t="str">
        <f>IFERROR(VLOOKUP('DERS YÜKLERİ'!$B$36,T23:AA23,8,0),"")</f>
        <v/>
      </c>
      <c r="BI23" s="142" t="str">
        <f>IFERROR(VLOOKUP('DERS YÜKLERİ'!$B$37,T23:AA23,8,0),"")</f>
        <v/>
      </c>
      <c r="BJ23" s="142" t="str">
        <f>IFERROR(VLOOKUP('DERS YÜKLERİ'!$B$38,T23:AA23,8,0),"")</f>
        <v/>
      </c>
      <c r="BK23" s="142" t="str">
        <f>IFERROR(VLOOKUP('DERS YÜKLERİ'!$B$39,T23:AA23,8,0),"")</f>
        <v/>
      </c>
      <c r="BL23" s="142" t="str">
        <f>IFERROR(VLOOKUP('DERS YÜKLERİ'!$B$40,T23:AA23,8,0),"")</f>
        <v/>
      </c>
      <c r="BM23" s="142" t="str">
        <f>IFERROR(VLOOKUP('DERS YÜKLERİ'!$B$41,T23:AA23,8,0),"")</f>
        <v/>
      </c>
      <c r="BN23" s="142" t="str">
        <f>IFERROR(VLOOKUP('DERS YÜKLERİ'!$B$42,T23:AA23,8,0),"")</f>
        <v/>
      </c>
      <c r="BO23" s="142" t="str">
        <f>IFERROR(VLOOKUP('DERS YÜKLERİ'!$B$43,T23:AA23,8,0),"")</f>
        <v/>
      </c>
      <c r="BP23" s="142" t="str">
        <f>IFERROR(VLOOKUP('DERS YÜKLERİ'!$B$44,T23:AA23,8,0),"")</f>
        <v/>
      </c>
      <c r="BQ23" s="142" t="str">
        <f>IFERROR(VLOOKUP('DERS YÜKLERİ'!$B$45,T23:AA23,8,0),"")</f>
        <v/>
      </c>
      <c r="BR23" s="142" t="str">
        <f>IFERROR(VLOOKUP('DERS YÜKLERİ'!$B$46,T23:AA23,8,0),"")</f>
        <v/>
      </c>
      <c r="BS23" s="142" t="str">
        <f>IFERROR(VLOOKUP('DERS YÜKLERİ'!$B$47,T23:AA23,8,0),"")</f>
        <v/>
      </c>
      <c r="BT23" s="26"/>
    </row>
    <row r="24" spans="1:72" ht="19.5" customHeight="1">
      <c r="A24" s="29"/>
      <c r="B24" s="30"/>
      <c r="C24" s="1033"/>
      <c r="D24" s="1035"/>
      <c r="E24" s="1035"/>
      <c r="F24" s="1035"/>
      <c r="G24" s="323" t="s">
        <v>45</v>
      </c>
      <c r="H24" s="1035"/>
      <c r="I24" s="1035"/>
      <c r="J24" s="1042"/>
      <c r="K24" s="1044"/>
      <c r="L24" s="121"/>
      <c r="M24" s="121"/>
      <c r="N24" s="122"/>
      <c r="O24" s="270"/>
      <c r="P24" s="306"/>
      <c r="Q24" s="270"/>
      <c r="R24" s="63" t="s">
        <v>145</v>
      </c>
      <c r="S24" s="325"/>
      <c r="T24" s="72" t="s">
        <v>53</v>
      </c>
      <c r="U24" s="74" t="s">
        <v>54</v>
      </c>
      <c r="V24" s="76" t="s">
        <v>56</v>
      </c>
      <c r="W24" s="81" t="s">
        <v>54</v>
      </c>
      <c r="X24" s="85" t="s">
        <v>56</v>
      </c>
      <c r="Y24" s="26"/>
      <c r="Z24" s="142"/>
      <c r="AA24" s="144"/>
      <c r="AB24" s="148" t="str">
        <f>IFERROR(VLOOKUP('DERS YÜKLERİ'!$B$3,T24:AA24,8,0),"")</f>
        <v/>
      </c>
      <c r="AC24" s="142" t="str">
        <f>IFERROR(VLOOKUP('DERS YÜKLERİ'!$B$4,T24:AA24,8,0),"")</f>
        <v/>
      </c>
      <c r="AD24" s="142" t="str">
        <f>IFERROR(VLOOKUP('DERS YÜKLERİ'!$B$5,T24:AA24,8,0),"")</f>
        <v/>
      </c>
      <c r="AE24" s="142" t="str">
        <f>IFERROR(VLOOKUP('DERS YÜKLERİ'!$B$6,T24:AA24,8,0),"")</f>
        <v/>
      </c>
      <c r="AF24" s="142" t="str">
        <f>IFERROR(VLOOKUP('DERS YÜKLERİ'!$B$7,T24:AA24,8,0),"")</f>
        <v/>
      </c>
      <c r="AG24" s="142" t="str">
        <f>IFERROR(VLOOKUP('DERS YÜKLERİ'!$B$8,T24:AA24,8,0),"")</f>
        <v/>
      </c>
      <c r="AH24" s="142" t="str">
        <f>IFERROR(VLOOKUP('DERS YÜKLERİ'!$B$9,T24:AA24,8,0),"")</f>
        <v/>
      </c>
      <c r="AI24" s="142" t="str">
        <f>IFERROR(VLOOKUP('DERS YÜKLERİ'!$B$10,T24:AA24,8,0),"")</f>
        <v/>
      </c>
      <c r="AJ24" s="142" t="str">
        <f>IFERROR(VLOOKUP('DERS YÜKLERİ'!$B$11,T24:AA24,8,0),"")</f>
        <v/>
      </c>
      <c r="AK24" s="142" t="str">
        <f>IFERROR(VLOOKUP('DERS YÜKLERİ'!$B$12,T24:AA24,8,0),"")</f>
        <v/>
      </c>
      <c r="AL24" s="142" t="str">
        <f>IFERROR(VLOOKUP('DERS YÜKLERİ'!$B$13,T24:AA24,8,0),"")</f>
        <v/>
      </c>
      <c r="AM24" s="142" t="str">
        <f>IFERROR(VLOOKUP('DERS YÜKLERİ'!$B$14,T24:AA24,8,0),"")</f>
        <v/>
      </c>
      <c r="AN24" s="142" t="str">
        <f>IFERROR(VLOOKUP('DERS YÜKLERİ'!$B$15,T24:AA24,8,0),"")</f>
        <v/>
      </c>
      <c r="AO24" s="142" t="str">
        <f>IFERROR(VLOOKUP('DERS YÜKLERİ'!$B$16,T24:AA24,8,0),"")</f>
        <v/>
      </c>
      <c r="AP24" s="142" t="str">
        <f>IFERROR(VLOOKUP('DERS YÜKLERİ'!$B$17,T24:AA24,8,0),"")</f>
        <v/>
      </c>
      <c r="AQ24" s="142" t="str">
        <f>IFERROR(VLOOKUP('DERS YÜKLERİ'!$B$18,T24:AA24,8,0),"")</f>
        <v/>
      </c>
      <c r="AR24" s="142" t="str">
        <f>IFERROR(VLOOKUP('DERS YÜKLERİ'!$B$19,T24:AA24,8,0),"")</f>
        <v/>
      </c>
      <c r="AS24" s="142" t="str">
        <f>IFERROR(VLOOKUP('DERS YÜKLERİ'!$B$20,T24:AA24,8,0),"")</f>
        <v/>
      </c>
      <c r="AT24" s="142" t="str">
        <f>IFERROR(VLOOKUP('DERS YÜKLERİ'!$B$21,T24:AA24,8,0),"")</f>
        <v/>
      </c>
      <c r="AU24" s="142" t="str">
        <f>IFERROR(VLOOKUP('DERS YÜKLERİ'!$B$22,T24:AA24,8,0),"")</f>
        <v/>
      </c>
      <c r="AV24" s="142" t="str">
        <f>IFERROR(VLOOKUP('DERS YÜKLERİ'!$B$23,T24:AA24,8,0),"")</f>
        <v/>
      </c>
      <c r="AW24" s="142" t="str">
        <f>IFERROR(VLOOKUP('DERS YÜKLERİ'!$B$25,T24:AA24,8,0),"")</f>
        <v/>
      </c>
      <c r="AX24" s="142" t="str">
        <f>IFERROR(VLOOKUP('DERS YÜKLERİ'!$B$26,T24:AA24,8,0),"")</f>
        <v/>
      </c>
      <c r="AY24" s="142" t="str">
        <f>IFERROR(VLOOKUP('DERS YÜKLERİ'!$B$27,T24:AA24,8,0),"")</f>
        <v/>
      </c>
      <c r="AZ24" s="142" t="str">
        <f>IFERROR(VLOOKUP('DERS YÜKLERİ'!$B$28,T24:AA24,8,0),"")</f>
        <v/>
      </c>
      <c r="BA24" s="142" t="str">
        <f>IFERROR(VLOOKUP('DERS YÜKLERİ'!$B$29,T24:AA24,8,0),"")</f>
        <v/>
      </c>
      <c r="BB24" s="142" t="str">
        <f>IFERROR(VLOOKUP('DERS YÜKLERİ'!$B$30,T24:AA24,8,0),"")</f>
        <v/>
      </c>
      <c r="BC24" s="142" t="str">
        <f>IFERROR(VLOOKUP('DERS YÜKLERİ'!$B$31,T24:AA24,8,0),"")</f>
        <v/>
      </c>
      <c r="BD24" s="142" t="str">
        <f>IFERROR(VLOOKUP('DERS YÜKLERİ'!$B$32,T24:AA24,8,0),"")</f>
        <v/>
      </c>
      <c r="BE24" s="142" t="str">
        <f>IFERROR(VLOOKUP('DERS YÜKLERİ'!$B$33,T24:AA24,8,0),"")</f>
        <v/>
      </c>
      <c r="BF24" s="142" t="str">
        <f>IFERROR(VLOOKUP('DERS YÜKLERİ'!$B$34,T24:AA24,8,0),"")</f>
        <v/>
      </c>
      <c r="BG24" s="142" t="str">
        <f>IFERROR(VLOOKUP('DERS YÜKLERİ'!$B$35,T24:AA24,8,0),"")</f>
        <v/>
      </c>
      <c r="BH24" s="142" t="str">
        <f>IFERROR(VLOOKUP('DERS YÜKLERİ'!$B$36,T24:AA24,8,0),"")</f>
        <v/>
      </c>
      <c r="BI24" s="142" t="str">
        <f>IFERROR(VLOOKUP('DERS YÜKLERİ'!$B$37,T24:AA24,8,0),"")</f>
        <v/>
      </c>
      <c r="BJ24" s="142" t="str">
        <f>IFERROR(VLOOKUP('DERS YÜKLERİ'!$B$38,T24:AA24,8,0),"")</f>
        <v/>
      </c>
      <c r="BK24" s="142" t="str">
        <f>IFERROR(VLOOKUP('DERS YÜKLERİ'!$B$39,T24:AA24,8,0),"")</f>
        <v/>
      </c>
      <c r="BL24" s="142" t="str">
        <f>IFERROR(VLOOKUP('DERS YÜKLERİ'!$B$40,T24:AA24,8,0),"")</f>
        <v/>
      </c>
      <c r="BM24" s="142" t="str">
        <f>IFERROR(VLOOKUP('DERS YÜKLERİ'!$B$41,T24:AA24,8,0),"")</f>
        <v/>
      </c>
      <c r="BN24" s="142" t="str">
        <f>IFERROR(VLOOKUP('DERS YÜKLERİ'!$B$42,T24:AA24,8,0),"")</f>
        <v/>
      </c>
      <c r="BO24" s="142" t="str">
        <f>IFERROR(VLOOKUP('DERS YÜKLERİ'!$B$43,T24:AA24,8,0),"")</f>
        <v/>
      </c>
      <c r="BP24" s="142" t="str">
        <f>IFERROR(VLOOKUP('DERS YÜKLERİ'!$B$44,T24:AA24,8,0),"")</f>
        <v/>
      </c>
      <c r="BQ24" s="142" t="str">
        <f>IFERROR(VLOOKUP('DERS YÜKLERİ'!$B$45,T24:AA24,8,0),"")</f>
        <v/>
      </c>
      <c r="BR24" s="142" t="str">
        <f>IFERROR(VLOOKUP('DERS YÜKLERİ'!$B$46,T24:AA24,8,0),"")</f>
        <v/>
      </c>
      <c r="BS24" s="142" t="str">
        <f>IFERROR(VLOOKUP('DERS YÜKLERİ'!$B$47,T24:AA24,8,0),"")</f>
        <v/>
      </c>
      <c r="BT24" s="26"/>
    </row>
    <row r="25" spans="1:72" ht="19.5" customHeight="1">
      <c r="A25" s="110" t="b">
        <v>1</v>
      </c>
      <c r="B25" s="112" t="str">
        <f t="shared" ref="B25:B42" si="6">IF(A25,"AÇIK","KAPALI")</f>
        <v>AÇIK</v>
      </c>
      <c r="C25" s="1029" t="s">
        <v>148</v>
      </c>
      <c r="D25" s="115" t="str">
        <f>IFERROR(VLOOKUP(F25,'LİSTE-FORMÜLLER'!F:L,2,0),"-")</f>
        <v>ATA 202</v>
      </c>
      <c r="E25" s="116" t="str">
        <f>IFERROR(VLOOKUP(F25,'LİSTE-FORMÜLLER'!F:L,3,0),"-")</f>
        <v>Z</v>
      </c>
      <c r="F25" s="117" t="s">
        <v>149</v>
      </c>
      <c r="G25" s="115" t="str">
        <f>IFERROR(VLOOKUP(F25,'LİSTE-FORMÜLLER'!F:L,5,0),"")</f>
        <v>4 + 0</v>
      </c>
      <c r="H25" s="115">
        <f>IFERROR(VLOOKUP(F25,'LİSTE-FORMÜLLER'!F:L,7,0),"-")</f>
        <v>4</v>
      </c>
      <c r="I25" s="201" t="s">
        <v>67</v>
      </c>
      <c r="J25" s="202" t="s">
        <v>67</v>
      </c>
      <c r="K25" s="203"/>
      <c r="L25" s="121">
        <f t="shared" ref="L25:L42" si="7">IF(I25=J25,2,1)</f>
        <v>2</v>
      </c>
      <c r="M25" s="121" t="str">
        <f>IFERROR(VLOOKUP(I25,'LİSTE-FORMÜLLER'!$B$2:$C$89,2,0),"*")</f>
        <v>or</v>
      </c>
      <c r="N25" s="122"/>
      <c r="O25" s="124" t="str">
        <f>VLOOKUP('LİSTE-FORMÜLLER'!$A$92,'LİSTE-FORMÜLLER'!$A$92:$B$126,2,0)</f>
        <v>A-305</v>
      </c>
      <c r="P25" s="124" t="str">
        <f>VLOOKUP('LİSTE-FORMÜLLER'!$A$112,'LİSTE-FORMÜLLER'!$A$92:$B$126,2,0)</f>
        <v>S2-102</v>
      </c>
      <c r="Q25" s="126"/>
      <c r="R25" s="364" t="s">
        <v>149</v>
      </c>
      <c r="S25" s="130" t="str">
        <f t="shared" ref="S25:S42" si="8">VLOOKUP(R25,F:G,2,0)</f>
        <v>4 + 0</v>
      </c>
      <c r="T25" s="366" t="str">
        <f t="shared" ref="T25:T29" si="9">IFERROR(VLOOKUP(R25,F:J,4,0),"-")</f>
        <v>ORTAK DERSLER</v>
      </c>
      <c r="U25" s="368">
        <f>COUNTIF('DERS PROGRAMI'!$F$5:$G$55,R25)</f>
        <v>0</v>
      </c>
      <c r="V25" s="370">
        <f>COUNTIF('DERS PROGRAMI'!$F$62:$G$106,R25)</f>
        <v>4</v>
      </c>
      <c r="W25" s="372" t="str">
        <f>VLOOKUP(U25,'LİSTE-FORMÜLLER'!$U$1:$V$4,2,0)</f>
        <v>✖</v>
      </c>
      <c r="X25" s="374" t="e">
        <f>VLOOKUP(V25,'LİSTE-FORMÜLLER'!$U$1:$V$4,2,0)</f>
        <v>#N/A</v>
      </c>
      <c r="Y25" s="26"/>
      <c r="Z25" s="142" t="s">
        <v>889</v>
      </c>
      <c r="AA25" s="144">
        <f t="shared" ref="AA25:AA42" si="10">Z25*L25</f>
        <v>8</v>
      </c>
      <c r="AB25" s="148" t="str">
        <f>IFERROR(VLOOKUP('DERS YÜKLERİ'!$B$3,T25:AA25,8,0),"")</f>
        <v/>
      </c>
      <c r="AC25" s="142" t="str">
        <f>IFERROR(VLOOKUP('DERS YÜKLERİ'!$B$4,T25:AA25,8,0),"")</f>
        <v/>
      </c>
      <c r="AD25" s="142" t="str">
        <f>IFERROR(VLOOKUP('DERS YÜKLERİ'!$B$5,T25:AA25,8,0),"")</f>
        <v/>
      </c>
      <c r="AE25" s="142" t="str">
        <f>IFERROR(VLOOKUP('DERS YÜKLERİ'!$B$6,T25:AA25,8,0),"")</f>
        <v/>
      </c>
      <c r="AF25" s="142" t="str">
        <f>IFERROR(VLOOKUP('DERS YÜKLERİ'!$B$7,T25:AA25,8,0),"")</f>
        <v/>
      </c>
      <c r="AG25" s="142" t="str">
        <f>IFERROR(VLOOKUP('DERS YÜKLERİ'!$B$8,T25:AA25,8,0),"")</f>
        <v/>
      </c>
      <c r="AH25" s="142" t="str">
        <f>IFERROR(VLOOKUP('DERS YÜKLERİ'!$B$9,T25:AA25,8,0),"")</f>
        <v/>
      </c>
      <c r="AI25" s="142" t="str">
        <f>IFERROR(VLOOKUP('DERS YÜKLERİ'!$B$10,T25:AA25,8,0),"")</f>
        <v/>
      </c>
      <c r="AJ25" s="142" t="str">
        <f>IFERROR(VLOOKUP('DERS YÜKLERİ'!$B$11,T25:AA25,8,0),"")</f>
        <v/>
      </c>
      <c r="AK25" s="142" t="str">
        <f>IFERROR(VLOOKUP('DERS YÜKLERİ'!$B$12,T25:AA25,8,0),"")</f>
        <v/>
      </c>
      <c r="AL25" s="142" t="str">
        <f>IFERROR(VLOOKUP('DERS YÜKLERİ'!$B$13,T25:AA25,8,0),"")</f>
        <v/>
      </c>
      <c r="AM25" s="142" t="str">
        <f>IFERROR(VLOOKUP('DERS YÜKLERİ'!$B$14,T25:AA25,8,0),"")</f>
        <v/>
      </c>
      <c r="AN25" s="142" t="str">
        <f>IFERROR(VLOOKUP('DERS YÜKLERİ'!$B$15,T25:AA25,8,0),"")</f>
        <v/>
      </c>
      <c r="AO25" s="142" t="str">
        <f>IFERROR(VLOOKUP('DERS YÜKLERİ'!$B$16,T25:AA25,8,0),"")</f>
        <v/>
      </c>
      <c r="AP25" s="142" t="str">
        <f>IFERROR(VLOOKUP('DERS YÜKLERİ'!$B$17,T25:AA25,8,0),"")</f>
        <v/>
      </c>
      <c r="AQ25" s="142" t="str">
        <f>IFERROR(VLOOKUP('DERS YÜKLERİ'!$B$18,T25:AA25,8,0),"")</f>
        <v/>
      </c>
      <c r="AR25" s="142" t="str">
        <f>IFERROR(VLOOKUP('DERS YÜKLERİ'!$B$19,T25:AA25,8,0),"")</f>
        <v/>
      </c>
      <c r="AS25" s="142" t="str">
        <f>IFERROR(VLOOKUP('DERS YÜKLERİ'!$B$20,T25:AA25,8,0),"")</f>
        <v/>
      </c>
      <c r="AT25" s="142" t="str">
        <f>IFERROR(VLOOKUP('DERS YÜKLERİ'!$B$21,T25:AA25,8,0),"")</f>
        <v/>
      </c>
      <c r="AU25" s="142" t="str">
        <f>IFERROR(VLOOKUP('DERS YÜKLERİ'!$B$22,T25:AA25,8,0),"")</f>
        <v/>
      </c>
      <c r="AV25" s="142" t="str">
        <f>IFERROR(VLOOKUP('DERS YÜKLERİ'!$B$23,T25:AA25,8,0),"")</f>
        <v/>
      </c>
      <c r="AW25" s="142" t="str">
        <f>IFERROR(VLOOKUP('DERS YÜKLERİ'!$B$25,T25:AA25,8,0),"")</f>
        <v/>
      </c>
      <c r="AX25" s="142" t="str">
        <f>IFERROR(VLOOKUP('DERS YÜKLERİ'!$B$26,T25:AA25,8,0),"")</f>
        <v/>
      </c>
      <c r="AY25" s="142" t="str">
        <f>IFERROR(VLOOKUP('DERS YÜKLERİ'!$B$27,T25:AA25,8,0),"")</f>
        <v/>
      </c>
      <c r="AZ25" s="142" t="str">
        <f>IFERROR(VLOOKUP('DERS YÜKLERİ'!$B$28,T25:AA25,8,0),"")</f>
        <v/>
      </c>
      <c r="BA25" s="142" t="str">
        <f>IFERROR(VLOOKUP('DERS YÜKLERİ'!$B$29,T25:AA25,8,0),"")</f>
        <v/>
      </c>
      <c r="BB25" s="142" t="str">
        <f>IFERROR(VLOOKUP('DERS YÜKLERİ'!$B$30,T25:AA25,8,0),"")</f>
        <v/>
      </c>
      <c r="BC25" s="142" t="str">
        <f>IFERROR(VLOOKUP('DERS YÜKLERİ'!$B$31,T25:AA25,8,0),"")</f>
        <v/>
      </c>
      <c r="BD25" s="142" t="str">
        <f>IFERROR(VLOOKUP('DERS YÜKLERİ'!$B$32,T25:AA25,8,0),"")</f>
        <v/>
      </c>
      <c r="BE25" s="142" t="str">
        <f>IFERROR(VLOOKUP('DERS YÜKLERİ'!$B$33,T25:AA25,8,0),"")</f>
        <v/>
      </c>
      <c r="BF25" s="142" t="str">
        <f>IFERROR(VLOOKUP('DERS YÜKLERİ'!$B$34,T25:AA25,8,0),"")</f>
        <v/>
      </c>
      <c r="BG25" s="142" t="str">
        <f>IFERROR(VLOOKUP('DERS YÜKLERİ'!$B$35,T25:AA25,8,0),"")</f>
        <v/>
      </c>
      <c r="BH25" s="142" t="str">
        <f>IFERROR(VLOOKUP('DERS YÜKLERİ'!$B$36,T25:AA25,8,0),"")</f>
        <v/>
      </c>
      <c r="BI25" s="142" t="str">
        <f>IFERROR(VLOOKUP('DERS YÜKLERİ'!$B$37,T25:AA25,8,0),"")</f>
        <v/>
      </c>
      <c r="BJ25" s="142" t="str">
        <f>IFERROR(VLOOKUP('DERS YÜKLERİ'!$B$38,T25:AA25,8,0),"")</f>
        <v/>
      </c>
      <c r="BK25" s="142" t="str">
        <f>IFERROR(VLOOKUP('DERS YÜKLERİ'!$B$39,T25:AA25,8,0),"")</f>
        <v/>
      </c>
      <c r="BL25" s="142" t="str">
        <f>IFERROR(VLOOKUP('DERS YÜKLERİ'!$B$40,T25:AA25,8,0),"")</f>
        <v/>
      </c>
      <c r="BM25" s="142" t="str">
        <f>IFERROR(VLOOKUP('DERS YÜKLERİ'!$B$41,T25:AA25,8,0),"")</f>
        <v/>
      </c>
      <c r="BN25" s="142" t="str">
        <f>IFERROR(VLOOKUP('DERS YÜKLERİ'!$B$42,T25:AA25,8,0),"")</f>
        <v/>
      </c>
      <c r="BO25" s="142" t="str">
        <f>IFERROR(VLOOKUP('DERS YÜKLERİ'!$B$43,T25:AA25,8,0),"")</f>
        <v/>
      </c>
      <c r="BP25" s="142" t="str">
        <f>IFERROR(VLOOKUP('DERS YÜKLERİ'!$B$44,T25:AA25,8,0),"")</f>
        <v/>
      </c>
      <c r="BQ25" s="142" t="str">
        <f>IFERROR(VLOOKUP('DERS YÜKLERİ'!$B$45,T25:AA25,8,0),"")</f>
        <v/>
      </c>
      <c r="BR25" s="142" t="str">
        <f>IFERROR(VLOOKUP('DERS YÜKLERİ'!$B$46,T25:AA25,8,0),"")</f>
        <v/>
      </c>
      <c r="BS25" s="142">
        <f>IFERROR(VLOOKUP('DERS YÜKLERİ'!$B$47,T25:AA25,8,0),"")</f>
        <v>8</v>
      </c>
      <c r="BT25" s="26"/>
    </row>
    <row r="26" spans="1:72" ht="19.5" customHeight="1" outlineLevel="1">
      <c r="A26" s="110" t="b">
        <v>0</v>
      </c>
      <c r="B26" s="112" t="str">
        <f t="shared" si="6"/>
        <v>KAPALI</v>
      </c>
      <c r="C26" s="1030"/>
      <c r="D26" s="115" t="str">
        <f>IFERROR(VLOOKUP(F26,'LİSTE-FORMÜLLER'!F:L,2,0),"-")</f>
        <v>-</v>
      </c>
      <c r="E26" s="116" t="str">
        <f>IFERROR(VLOOKUP(F26,'LİSTE-FORMÜLLER'!F:L,3,0),"-")</f>
        <v>-</v>
      </c>
      <c r="F26" s="117"/>
      <c r="G26" s="115" t="str">
        <f>IFERROR(VLOOKUP(F26,'LİSTE-FORMÜLLER'!F:L,5,0),"")</f>
        <v/>
      </c>
      <c r="H26" s="115" t="str">
        <f>IFERROR(VLOOKUP(F26,'LİSTE-FORMÜLLER'!F:L,7,0),"-")</f>
        <v>-</v>
      </c>
      <c r="I26" s="387"/>
      <c r="J26" s="388"/>
      <c r="K26" s="203"/>
      <c r="L26" s="121">
        <f t="shared" si="7"/>
        <v>2</v>
      </c>
      <c r="M26" s="121" t="str">
        <f>IFERROR(VLOOKUP(I26,'LİSTE-FORMÜLLER'!$B$2:$C$89,2,0),"*")</f>
        <v>*</v>
      </c>
      <c r="N26" s="122"/>
      <c r="O26" s="124" t="str">
        <f>VLOOKUP('LİSTE-FORMÜLLER'!$A$93,'LİSTE-FORMÜLLER'!$A$92:$B$126,2,0)</f>
        <v>A-306</v>
      </c>
      <c r="P26" s="124" t="str">
        <f>VLOOKUP('LİSTE-FORMÜLLER'!$A$113,'LİSTE-FORMÜLLER'!$A$92:$B$126,2,0)</f>
        <v>S2-304</v>
      </c>
      <c r="Q26" s="126"/>
      <c r="R26" s="174" t="s">
        <v>159</v>
      </c>
      <c r="S26" s="130" t="str">
        <f t="shared" si="8"/>
        <v>3 + 0</v>
      </c>
      <c r="T26" s="175" t="str">
        <f t="shared" si="9"/>
        <v>Prof.Dr. Mustafa ÇALIŞIR</v>
      </c>
      <c r="U26" s="178">
        <f>COUNTIF('DERS PROGRAMI'!$F$5:$G$55,R26)</f>
        <v>1</v>
      </c>
      <c r="V26" s="180">
        <f>COUNTIF('DERS PROGRAMI'!$F$62:$G$106,R26)</f>
        <v>1</v>
      </c>
      <c r="W26" s="181" t="str">
        <f>VLOOKUP(U26,'LİSTE-FORMÜLLER'!$U$1:$V$4,2,0)</f>
        <v>✅</v>
      </c>
      <c r="X26" s="182" t="str">
        <f>VLOOKUP(V26,'LİSTE-FORMÜLLER'!$U$1:$V$4,2,0)</f>
        <v>✅</v>
      </c>
      <c r="Y26" s="26"/>
      <c r="Z26" s="142" t="s">
        <v>890</v>
      </c>
      <c r="AA26" s="144">
        <f t="shared" si="10"/>
        <v>6</v>
      </c>
      <c r="AB26" s="148" t="str">
        <f>IFERROR(VLOOKUP('DERS YÜKLERİ'!$B$3,T26:AA26,8,0),"")</f>
        <v/>
      </c>
      <c r="AC26" s="142" t="str">
        <f>IFERROR(VLOOKUP('DERS YÜKLERİ'!$B$4,T26:AA26,8,0),"")</f>
        <v/>
      </c>
      <c r="AD26" s="142" t="str">
        <f>IFERROR(VLOOKUP('DERS YÜKLERİ'!$B$5,T26:AA26,8,0),"")</f>
        <v/>
      </c>
      <c r="AE26" s="142" t="str">
        <f>IFERROR(VLOOKUP('DERS YÜKLERİ'!$B$6,T26:AA26,8,0),"")</f>
        <v/>
      </c>
      <c r="AF26" s="142" t="str">
        <f>IFERROR(VLOOKUP('DERS YÜKLERİ'!$B$7,T26:AA26,8,0),"")</f>
        <v/>
      </c>
      <c r="AG26" s="142" t="str">
        <f>IFERROR(VLOOKUP('DERS YÜKLERİ'!$B$8,T26:AA26,8,0),"")</f>
        <v/>
      </c>
      <c r="AH26" s="142" t="str">
        <f>IFERROR(VLOOKUP('DERS YÜKLERİ'!$B$9,T26:AA26,8,0),"")</f>
        <v/>
      </c>
      <c r="AI26" s="142" t="str">
        <f>IFERROR(VLOOKUP('DERS YÜKLERİ'!$B$10,T26:AA26,8,0),"")</f>
        <v/>
      </c>
      <c r="AJ26" s="142" t="str">
        <f>IFERROR(VLOOKUP('DERS YÜKLERİ'!$B$11,T26:AA26,8,0),"")</f>
        <v/>
      </c>
      <c r="AK26" s="142" t="str">
        <f>IFERROR(VLOOKUP('DERS YÜKLERİ'!$B$12,T26:AA26,8,0),"")</f>
        <v/>
      </c>
      <c r="AL26" s="142" t="str">
        <f>IFERROR(VLOOKUP('DERS YÜKLERİ'!$B$13,T26:AA26,8,0),"")</f>
        <v/>
      </c>
      <c r="AM26" s="142" t="str">
        <f>IFERROR(VLOOKUP('DERS YÜKLERİ'!$B$14,T26:AA26,8,0),"")</f>
        <v/>
      </c>
      <c r="AN26" s="142" t="str">
        <f>IFERROR(VLOOKUP('DERS YÜKLERİ'!$B$15,T26:AA26,8,0),"")</f>
        <v/>
      </c>
      <c r="AO26" s="142" t="str">
        <f>IFERROR(VLOOKUP('DERS YÜKLERİ'!$B$16,T26:AA26,8,0),"")</f>
        <v/>
      </c>
      <c r="AP26" s="142" t="str">
        <f>IFERROR(VLOOKUP('DERS YÜKLERİ'!$B$17,T26:AA26,8,0),"")</f>
        <v/>
      </c>
      <c r="AQ26" s="142" t="str">
        <f>IFERROR(VLOOKUP('DERS YÜKLERİ'!$B$18,T26:AA26,8,0),"")</f>
        <v/>
      </c>
      <c r="AR26" s="142" t="str">
        <f>IFERROR(VLOOKUP('DERS YÜKLERİ'!$B$19,T26:AA26,8,0),"")</f>
        <v/>
      </c>
      <c r="AS26" s="142" t="str">
        <f>IFERROR(VLOOKUP('DERS YÜKLERİ'!$B$20,T26:AA26,8,0),"")</f>
        <v/>
      </c>
      <c r="AT26" s="142" t="str">
        <f>IFERROR(VLOOKUP('DERS YÜKLERİ'!$B$21,T26:AA26,8,0),"")</f>
        <v/>
      </c>
      <c r="AU26" s="142" t="str">
        <f>IFERROR(VLOOKUP('DERS YÜKLERİ'!$B$22,T26:AA26,8,0),"")</f>
        <v/>
      </c>
      <c r="AV26" s="142" t="str">
        <f>IFERROR(VLOOKUP('DERS YÜKLERİ'!$B$23,T26:AA26,8,0),"")</f>
        <v/>
      </c>
      <c r="AW26" s="142" t="str">
        <f>IFERROR(VLOOKUP('DERS YÜKLERİ'!$B$25,T26:AA26,8,0),"")</f>
        <v/>
      </c>
      <c r="AX26" s="142" t="str">
        <f>IFERROR(VLOOKUP('DERS YÜKLERİ'!$B$26,T26:AA26,8,0),"")</f>
        <v/>
      </c>
      <c r="AY26" s="142" t="str">
        <f>IFERROR(VLOOKUP('DERS YÜKLERİ'!$B$27,T26:AA26,8,0),"")</f>
        <v/>
      </c>
      <c r="AZ26" s="142" t="str">
        <f>IFERROR(VLOOKUP('DERS YÜKLERİ'!$B$28,T26:AA26,8,0),"")</f>
        <v/>
      </c>
      <c r="BA26" s="142">
        <f>IFERROR(VLOOKUP('DERS YÜKLERİ'!$B$29,T26:AA26,8,0),"")</f>
        <v>6</v>
      </c>
      <c r="BB26" s="142" t="str">
        <f>IFERROR(VLOOKUP('DERS YÜKLERİ'!$B$30,T26:AA26,8,0),"")</f>
        <v/>
      </c>
      <c r="BC26" s="142" t="str">
        <f>IFERROR(VLOOKUP('DERS YÜKLERİ'!$B$31,T26:AA26,8,0),"")</f>
        <v/>
      </c>
      <c r="BD26" s="142" t="str">
        <f>IFERROR(VLOOKUP('DERS YÜKLERİ'!$B$32,T26:AA26,8,0),"")</f>
        <v/>
      </c>
      <c r="BE26" s="142" t="str">
        <f>IFERROR(VLOOKUP('DERS YÜKLERİ'!$B$33,T26:AA26,8,0),"")</f>
        <v/>
      </c>
      <c r="BF26" s="142" t="str">
        <f>IFERROR(VLOOKUP('DERS YÜKLERİ'!$B$34,T26:AA26,8,0),"")</f>
        <v/>
      </c>
      <c r="BG26" s="142" t="str">
        <f>IFERROR(VLOOKUP('DERS YÜKLERİ'!$B$35,T26:AA26,8,0),"")</f>
        <v/>
      </c>
      <c r="BH26" s="142" t="str">
        <f>IFERROR(VLOOKUP('DERS YÜKLERİ'!$B$36,T26:AA26,8,0),"")</f>
        <v/>
      </c>
      <c r="BI26" s="142" t="str">
        <f>IFERROR(VLOOKUP('DERS YÜKLERİ'!$B$37,T26:AA26,8,0),"")</f>
        <v/>
      </c>
      <c r="BJ26" s="142" t="str">
        <f>IFERROR(VLOOKUP('DERS YÜKLERİ'!$B$38,T26:AA26,8,0),"")</f>
        <v/>
      </c>
      <c r="BK26" s="142" t="str">
        <f>IFERROR(VLOOKUP('DERS YÜKLERİ'!$B$39,T26:AA26,8,0),"")</f>
        <v/>
      </c>
      <c r="BL26" s="142" t="str">
        <f>IFERROR(VLOOKUP('DERS YÜKLERİ'!$B$40,T26:AA26,8,0),"")</f>
        <v/>
      </c>
      <c r="BM26" s="142" t="str">
        <f>IFERROR(VLOOKUP('DERS YÜKLERİ'!$B$41,T26:AA26,8,0),"")</f>
        <v/>
      </c>
      <c r="BN26" s="142" t="str">
        <f>IFERROR(VLOOKUP('DERS YÜKLERİ'!$B$42,T26:AA26,8,0),"")</f>
        <v/>
      </c>
      <c r="BO26" s="142" t="str">
        <f>IFERROR(VLOOKUP('DERS YÜKLERİ'!$B$43,T26:AA26,8,0),"")</f>
        <v/>
      </c>
      <c r="BP26" s="142" t="str">
        <f>IFERROR(VLOOKUP('DERS YÜKLERİ'!$B$44,T26:AA26,8,0),"")</f>
        <v/>
      </c>
      <c r="BQ26" s="142" t="str">
        <f>IFERROR(VLOOKUP('DERS YÜKLERİ'!$B$45,T26:AA26,8,0),"")</f>
        <v/>
      </c>
      <c r="BR26" s="142" t="str">
        <f>IFERROR(VLOOKUP('DERS YÜKLERİ'!$B$46,T26:AA26,8,0),"")</f>
        <v/>
      </c>
      <c r="BS26" s="142" t="str">
        <f>IFERROR(VLOOKUP('DERS YÜKLERİ'!$B$47,T26:AA26,8,0),"")</f>
        <v/>
      </c>
      <c r="BT26" s="26"/>
    </row>
    <row r="27" spans="1:72" ht="19.5" customHeight="1">
      <c r="A27" s="110" t="b">
        <v>1</v>
      </c>
      <c r="B27" s="112" t="str">
        <f t="shared" si="6"/>
        <v>AÇIK</v>
      </c>
      <c r="C27" s="1030"/>
      <c r="D27" s="115" t="str">
        <f>IFERROR(VLOOKUP(F27,'LİSTE-FORMÜLLER'!F:L,2,0),"-")</f>
        <v>IKT 202</v>
      </c>
      <c r="E27" s="116" t="str">
        <f>IFERROR(VLOOKUP(F27,'LİSTE-FORMÜLLER'!F:L,3,0),"-")</f>
        <v>Z</v>
      </c>
      <c r="F27" s="117" t="s">
        <v>159</v>
      </c>
      <c r="G27" s="115" t="str">
        <f>IFERROR(VLOOKUP(F27,'LİSTE-FORMÜLLER'!F:L,5,0),"")</f>
        <v>3 + 0</v>
      </c>
      <c r="H27" s="115">
        <f>IFERROR(VLOOKUP(F27,'LİSTE-FORMÜLLER'!F:L,7,0),"-")</f>
        <v>4</v>
      </c>
      <c r="I27" s="201" t="s">
        <v>160</v>
      </c>
      <c r="J27" s="202" t="s">
        <v>160</v>
      </c>
      <c r="K27" s="203"/>
      <c r="L27" s="121">
        <f t="shared" si="7"/>
        <v>2</v>
      </c>
      <c r="M27" s="121" t="str">
        <f>IFERROR(VLOOKUP(I27,'LİSTE-FORMÜLLER'!$B$2:$C$89,2,0),"*")</f>
        <v>mç</v>
      </c>
      <c r="N27" s="122"/>
      <c r="O27" s="124" t="str">
        <f>VLOOKUP('LİSTE-FORMÜLLER'!$A$94,'LİSTE-FORMÜLLER'!$A$92:$B$126,2,0)</f>
        <v>A-307</v>
      </c>
      <c r="P27" s="124" t="str">
        <f>VLOOKUP('LİSTE-FORMÜLLER'!$A$114,'LİSTE-FORMÜLLER'!$A$92:$B$126,2,0)</f>
        <v>S1-204</v>
      </c>
      <c r="Q27" s="126"/>
      <c r="R27" s="174" t="s">
        <v>161</v>
      </c>
      <c r="S27" s="130" t="str">
        <f t="shared" si="8"/>
        <v>3 + 0</v>
      </c>
      <c r="T27" s="175" t="str">
        <f t="shared" si="9"/>
        <v>Prof.Dr. Mustafa ÇALIŞIR</v>
      </c>
      <c r="U27" s="178">
        <f>COUNTIF('DERS PROGRAMI'!$F$5:$G$55,R27)</f>
        <v>1</v>
      </c>
      <c r="V27" s="180">
        <f>COUNTIF('DERS PROGRAMI'!$F$62:$G$106,R27)</f>
        <v>1</v>
      </c>
      <c r="W27" s="181" t="str">
        <f>VLOOKUP(U27,'LİSTE-FORMÜLLER'!$U$1:$V$4,2,0)</f>
        <v>✅</v>
      </c>
      <c r="X27" s="182" t="str">
        <f>VLOOKUP(V27,'LİSTE-FORMÜLLER'!$U$1:$V$4,2,0)</f>
        <v>✅</v>
      </c>
      <c r="Y27" s="26"/>
      <c r="Z27" s="142" t="s">
        <v>890</v>
      </c>
      <c r="AA27" s="144">
        <f t="shared" si="10"/>
        <v>6</v>
      </c>
      <c r="AB27" s="148" t="str">
        <f>IFERROR(VLOOKUP('DERS YÜKLERİ'!$B$3,T27:AA27,8,0),"")</f>
        <v/>
      </c>
      <c r="AC27" s="142" t="str">
        <f>IFERROR(VLOOKUP('DERS YÜKLERİ'!$B$4,T27:AA27,8,0),"")</f>
        <v/>
      </c>
      <c r="AD27" s="142" t="str">
        <f>IFERROR(VLOOKUP('DERS YÜKLERİ'!$B$5,T27:AA27,8,0),"")</f>
        <v/>
      </c>
      <c r="AE27" s="142" t="str">
        <f>IFERROR(VLOOKUP('DERS YÜKLERİ'!$B$6,T27:AA27,8,0),"")</f>
        <v/>
      </c>
      <c r="AF27" s="142" t="str">
        <f>IFERROR(VLOOKUP('DERS YÜKLERİ'!$B$7,T27:AA27,8,0),"")</f>
        <v/>
      </c>
      <c r="AG27" s="142" t="str">
        <f>IFERROR(VLOOKUP('DERS YÜKLERİ'!$B$8,T27:AA27,8,0),"")</f>
        <v/>
      </c>
      <c r="AH27" s="142" t="str">
        <f>IFERROR(VLOOKUP('DERS YÜKLERİ'!$B$9,T27:AA27,8,0),"")</f>
        <v/>
      </c>
      <c r="AI27" s="142" t="str">
        <f>IFERROR(VLOOKUP('DERS YÜKLERİ'!$B$10,T27:AA27,8,0),"")</f>
        <v/>
      </c>
      <c r="AJ27" s="142" t="str">
        <f>IFERROR(VLOOKUP('DERS YÜKLERİ'!$B$11,T27:AA27,8,0),"")</f>
        <v/>
      </c>
      <c r="AK27" s="142" t="str">
        <f>IFERROR(VLOOKUP('DERS YÜKLERİ'!$B$12,T27:AA27,8,0),"")</f>
        <v/>
      </c>
      <c r="AL27" s="142" t="str">
        <f>IFERROR(VLOOKUP('DERS YÜKLERİ'!$B$13,T27:AA27,8,0),"")</f>
        <v/>
      </c>
      <c r="AM27" s="142" t="str">
        <f>IFERROR(VLOOKUP('DERS YÜKLERİ'!$B$14,T27:AA27,8,0),"")</f>
        <v/>
      </c>
      <c r="AN27" s="142" t="str">
        <f>IFERROR(VLOOKUP('DERS YÜKLERİ'!$B$15,T27:AA27,8,0),"")</f>
        <v/>
      </c>
      <c r="AO27" s="142" t="str">
        <f>IFERROR(VLOOKUP('DERS YÜKLERİ'!$B$16,T27:AA27,8,0),"")</f>
        <v/>
      </c>
      <c r="AP27" s="142" t="str">
        <f>IFERROR(VLOOKUP('DERS YÜKLERİ'!$B$17,T27:AA27,8,0),"")</f>
        <v/>
      </c>
      <c r="AQ27" s="142" t="str">
        <f>IFERROR(VLOOKUP('DERS YÜKLERİ'!$B$18,T27:AA27,8,0),"")</f>
        <v/>
      </c>
      <c r="AR27" s="142" t="str">
        <f>IFERROR(VLOOKUP('DERS YÜKLERİ'!$B$19,T27:AA27,8,0),"")</f>
        <v/>
      </c>
      <c r="AS27" s="142" t="str">
        <f>IFERROR(VLOOKUP('DERS YÜKLERİ'!$B$20,T27:AA27,8,0),"")</f>
        <v/>
      </c>
      <c r="AT27" s="142" t="str">
        <f>IFERROR(VLOOKUP('DERS YÜKLERİ'!$B$21,T27:AA27,8,0),"")</f>
        <v/>
      </c>
      <c r="AU27" s="142" t="str">
        <f>IFERROR(VLOOKUP('DERS YÜKLERİ'!$B$22,T27:AA27,8,0),"")</f>
        <v/>
      </c>
      <c r="AV27" s="142" t="str">
        <f>IFERROR(VLOOKUP('DERS YÜKLERİ'!$B$23,T27:AA27,8,0),"")</f>
        <v/>
      </c>
      <c r="AW27" s="142" t="str">
        <f>IFERROR(VLOOKUP('DERS YÜKLERİ'!$B$25,T27:AA27,8,0),"")</f>
        <v/>
      </c>
      <c r="AX27" s="142" t="str">
        <f>IFERROR(VLOOKUP('DERS YÜKLERİ'!$B$26,T27:AA27,8,0),"")</f>
        <v/>
      </c>
      <c r="AY27" s="142" t="str">
        <f>IFERROR(VLOOKUP('DERS YÜKLERİ'!$B$27,T27:AA27,8,0),"")</f>
        <v/>
      </c>
      <c r="AZ27" s="142" t="str">
        <f>IFERROR(VLOOKUP('DERS YÜKLERİ'!$B$28,T27:AA27,8,0),"")</f>
        <v/>
      </c>
      <c r="BA27" s="142">
        <f>IFERROR(VLOOKUP('DERS YÜKLERİ'!$B$29,T27:AA27,8,0),"")</f>
        <v>6</v>
      </c>
      <c r="BB27" s="142" t="str">
        <f>IFERROR(VLOOKUP('DERS YÜKLERİ'!$B$30,T27:AA27,8,0),"")</f>
        <v/>
      </c>
      <c r="BC27" s="142" t="str">
        <f>IFERROR(VLOOKUP('DERS YÜKLERİ'!$B$31,T27:AA27,8,0),"")</f>
        <v/>
      </c>
      <c r="BD27" s="142" t="str">
        <f>IFERROR(VLOOKUP('DERS YÜKLERİ'!$B$32,T27:AA27,8,0),"")</f>
        <v/>
      </c>
      <c r="BE27" s="142" t="str">
        <f>IFERROR(VLOOKUP('DERS YÜKLERİ'!$B$33,T27:AA27,8,0),"")</f>
        <v/>
      </c>
      <c r="BF27" s="142" t="str">
        <f>IFERROR(VLOOKUP('DERS YÜKLERİ'!$B$34,T27:AA27,8,0),"")</f>
        <v/>
      </c>
      <c r="BG27" s="142" t="str">
        <f>IFERROR(VLOOKUP('DERS YÜKLERİ'!$B$35,T27:AA27,8,0),"")</f>
        <v/>
      </c>
      <c r="BH27" s="142" t="str">
        <f>IFERROR(VLOOKUP('DERS YÜKLERİ'!$B$36,T27:AA27,8,0),"")</f>
        <v/>
      </c>
      <c r="BI27" s="142" t="str">
        <f>IFERROR(VLOOKUP('DERS YÜKLERİ'!$B$37,T27:AA27,8,0),"")</f>
        <v/>
      </c>
      <c r="BJ27" s="142" t="str">
        <f>IFERROR(VLOOKUP('DERS YÜKLERİ'!$B$38,T27:AA27,8,0),"")</f>
        <v/>
      </c>
      <c r="BK27" s="142" t="str">
        <f>IFERROR(VLOOKUP('DERS YÜKLERİ'!$B$39,T27:AA27,8,0),"")</f>
        <v/>
      </c>
      <c r="BL27" s="142" t="str">
        <f>IFERROR(VLOOKUP('DERS YÜKLERİ'!$B$40,T27:AA27,8,0),"")</f>
        <v/>
      </c>
      <c r="BM27" s="142" t="str">
        <f>IFERROR(VLOOKUP('DERS YÜKLERİ'!$B$41,T27:AA27,8,0),"")</f>
        <v/>
      </c>
      <c r="BN27" s="142" t="str">
        <f>IFERROR(VLOOKUP('DERS YÜKLERİ'!$B$42,T27:AA27,8,0),"")</f>
        <v/>
      </c>
      <c r="BO27" s="142" t="str">
        <f>IFERROR(VLOOKUP('DERS YÜKLERİ'!$B$43,T27:AA27,8,0),"")</f>
        <v/>
      </c>
      <c r="BP27" s="142" t="str">
        <f>IFERROR(VLOOKUP('DERS YÜKLERİ'!$B$44,T27:AA27,8,0),"")</f>
        <v/>
      </c>
      <c r="BQ27" s="142" t="str">
        <f>IFERROR(VLOOKUP('DERS YÜKLERİ'!$B$45,T27:AA27,8,0),"")</f>
        <v/>
      </c>
      <c r="BR27" s="142" t="str">
        <f>IFERROR(VLOOKUP('DERS YÜKLERİ'!$B$46,T27:AA27,8,0),"")</f>
        <v/>
      </c>
      <c r="BS27" s="142" t="str">
        <f>IFERROR(VLOOKUP('DERS YÜKLERİ'!$B$47,T27:AA27,8,0),"")</f>
        <v/>
      </c>
      <c r="BT27" s="26"/>
    </row>
    <row r="28" spans="1:72" ht="19.5" customHeight="1" outlineLevel="1">
      <c r="A28" s="110" t="b">
        <v>1</v>
      </c>
      <c r="B28" s="112" t="str">
        <f t="shared" si="6"/>
        <v>AÇIK</v>
      </c>
      <c r="C28" s="1030"/>
      <c r="D28" s="115" t="str">
        <f>IFERROR(VLOOKUP(F28,'LİSTE-FORMÜLLER'!F:L,2,0),"-")</f>
        <v>IKT 202</v>
      </c>
      <c r="E28" s="116" t="str">
        <f>IFERROR(VLOOKUP(F28,'LİSTE-FORMÜLLER'!F:L,3,0),"-")</f>
        <v>Z</v>
      </c>
      <c r="F28" s="117" t="s">
        <v>161</v>
      </c>
      <c r="G28" s="115" t="str">
        <f>IFERROR(VLOOKUP(F28,'LİSTE-FORMÜLLER'!F:L,5,0),"")</f>
        <v>3 + 0</v>
      </c>
      <c r="H28" s="115">
        <f>IFERROR(VLOOKUP(F28,'LİSTE-FORMÜLLER'!F:L,7,0),"-")</f>
        <v>4</v>
      </c>
      <c r="I28" s="201" t="s">
        <v>160</v>
      </c>
      <c r="J28" s="202" t="s">
        <v>160</v>
      </c>
      <c r="K28" s="203"/>
      <c r="L28" s="121">
        <f t="shared" si="7"/>
        <v>2</v>
      </c>
      <c r="M28" s="121" t="str">
        <f>IFERROR(VLOOKUP(I28,'LİSTE-FORMÜLLER'!$B$2:$C$89,2,0),"*")</f>
        <v>mç</v>
      </c>
      <c r="N28" s="122"/>
      <c r="O28" s="124" t="str">
        <f>VLOOKUP('LİSTE-FORMÜLLER'!$A$95,'LİSTE-FORMÜLLER'!$A$92:$B$126,2,0)</f>
        <v>A-308</v>
      </c>
      <c r="P28" s="124" t="str">
        <f>VLOOKUP('LİSTE-FORMÜLLER'!$A$115,'LİSTE-FORMÜLLER'!$A$92:$B$126,2,0)</f>
        <v>Hukuk Fak. Amfi 3</v>
      </c>
      <c r="Q28" s="126"/>
      <c r="R28" s="174" t="s">
        <v>95</v>
      </c>
      <c r="S28" s="130" t="str">
        <f t="shared" si="8"/>
        <v>3 + 0</v>
      </c>
      <c r="T28" s="175" t="str">
        <f t="shared" si="9"/>
        <v>Dr.Öğr.Üyesi Cahit ŞANVER</v>
      </c>
      <c r="U28" s="178">
        <f>COUNTIF('DERS PROGRAMI'!$F$5:$G$55,R28)</f>
        <v>1</v>
      </c>
      <c r="V28" s="180">
        <f>COUNTIF('DERS PROGRAMI'!$F$62:$G$106,R28)</f>
        <v>1</v>
      </c>
      <c r="W28" s="181" t="str">
        <f>VLOOKUP(U28,'LİSTE-FORMÜLLER'!$U$1:$V$4,2,0)</f>
        <v>✅</v>
      </c>
      <c r="X28" s="182" t="str">
        <f>VLOOKUP(V28,'LİSTE-FORMÜLLER'!$U$1:$V$4,2,0)</f>
        <v>✅</v>
      </c>
      <c r="Y28" s="26"/>
      <c r="Z28" s="142" t="s">
        <v>890</v>
      </c>
      <c r="AA28" s="144">
        <f t="shared" si="10"/>
        <v>6</v>
      </c>
      <c r="AB28" s="148" t="str">
        <f>IFERROR(VLOOKUP('DERS YÜKLERİ'!$B$3,T28:AA28,8,0),"")</f>
        <v/>
      </c>
      <c r="AC28" s="142" t="str">
        <f>IFERROR(VLOOKUP('DERS YÜKLERİ'!$B$4,T28:AA28,8,0),"")</f>
        <v/>
      </c>
      <c r="AD28" s="142" t="str">
        <f>IFERROR(VLOOKUP('DERS YÜKLERİ'!$B$5,T28:AA28,8,0),"")</f>
        <v/>
      </c>
      <c r="AE28" s="142" t="str">
        <f>IFERROR(VLOOKUP('DERS YÜKLERİ'!$B$6,T28:AA28,8,0),"")</f>
        <v/>
      </c>
      <c r="AF28" s="142" t="str">
        <f>IFERROR(VLOOKUP('DERS YÜKLERİ'!$B$7,T28:AA28,8,0),"")</f>
        <v/>
      </c>
      <c r="AG28" s="142" t="str">
        <f>IFERROR(VLOOKUP('DERS YÜKLERİ'!$B$8,T28:AA28,8,0),"")</f>
        <v/>
      </c>
      <c r="AH28" s="142" t="str">
        <f>IFERROR(VLOOKUP('DERS YÜKLERİ'!$B$9,T28:AA28,8,0),"")</f>
        <v/>
      </c>
      <c r="AI28" s="142" t="str">
        <f>IFERROR(VLOOKUP('DERS YÜKLERİ'!$B$10,T28:AA28,8,0),"")</f>
        <v/>
      </c>
      <c r="AJ28" s="142" t="str">
        <f>IFERROR(VLOOKUP('DERS YÜKLERİ'!$B$11,T28:AA28,8,0),"")</f>
        <v/>
      </c>
      <c r="AK28" s="142" t="str">
        <f>IFERROR(VLOOKUP('DERS YÜKLERİ'!$B$12,T28:AA28,8,0),"")</f>
        <v/>
      </c>
      <c r="AL28" s="142" t="str">
        <f>IFERROR(VLOOKUP('DERS YÜKLERİ'!$B$13,T28:AA28,8,0),"")</f>
        <v/>
      </c>
      <c r="AM28" s="142" t="str">
        <f>IFERROR(VLOOKUP('DERS YÜKLERİ'!$B$14,T28:AA28,8,0),"")</f>
        <v/>
      </c>
      <c r="AN28" s="142" t="str">
        <f>IFERROR(VLOOKUP('DERS YÜKLERİ'!$B$15,T28:AA28,8,0),"")</f>
        <v/>
      </c>
      <c r="AO28" s="142" t="str">
        <f>IFERROR(VLOOKUP('DERS YÜKLERİ'!$B$16,T28:AA28,8,0),"")</f>
        <v/>
      </c>
      <c r="AP28" s="142" t="str">
        <f>IFERROR(VLOOKUP('DERS YÜKLERİ'!$B$17,T28:AA28,8,0),"")</f>
        <v/>
      </c>
      <c r="AQ28" s="142" t="str">
        <f>IFERROR(VLOOKUP('DERS YÜKLERİ'!$B$18,T28:AA28,8,0),"")</f>
        <v/>
      </c>
      <c r="AR28" s="142" t="str">
        <f>IFERROR(VLOOKUP('DERS YÜKLERİ'!$B$19,T28:AA28,8,0),"")</f>
        <v/>
      </c>
      <c r="AS28" s="142" t="str">
        <f>IFERROR(VLOOKUP('DERS YÜKLERİ'!$B$20,T28:AA28,8,0),"")</f>
        <v/>
      </c>
      <c r="AT28" s="142" t="str">
        <f>IFERROR(VLOOKUP('DERS YÜKLERİ'!$B$21,T28:AA28,8,0),"")</f>
        <v/>
      </c>
      <c r="AU28" s="142" t="str">
        <f>IFERROR(VLOOKUP('DERS YÜKLERİ'!$B$22,T28:AA28,8,0),"")</f>
        <v/>
      </c>
      <c r="AV28" s="142" t="str">
        <f>IFERROR(VLOOKUP('DERS YÜKLERİ'!$B$23,T28:AA28,8,0),"")</f>
        <v/>
      </c>
      <c r="AW28" s="142" t="str">
        <f>IFERROR(VLOOKUP('DERS YÜKLERİ'!$B$25,T28:AA28,8,0),"")</f>
        <v/>
      </c>
      <c r="AX28" s="142" t="str">
        <f>IFERROR(VLOOKUP('DERS YÜKLERİ'!$B$26,T28:AA28,8,0),"")</f>
        <v/>
      </c>
      <c r="AY28" s="142">
        <f>IFERROR(VLOOKUP('DERS YÜKLERİ'!$B$27,T28:AA28,8,0),"")</f>
        <v>6</v>
      </c>
      <c r="AZ28" s="142" t="str">
        <f>IFERROR(VLOOKUP('DERS YÜKLERİ'!$B$28,T28:AA28,8,0),"")</f>
        <v/>
      </c>
      <c r="BA28" s="142" t="str">
        <f>IFERROR(VLOOKUP('DERS YÜKLERİ'!$B$29,T28:AA28,8,0),"")</f>
        <v/>
      </c>
      <c r="BB28" s="142" t="str">
        <f>IFERROR(VLOOKUP('DERS YÜKLERİ'!$B$30,T28:AA28,8,0),"")</f>
        <v/>
      </c>
      <c r="BC28" s="142" t="str">
        <f>IFERROR(VLOOKUP('DERS YÜKLERİ'!$B$31,T28:AA28,8,0),"")</f>
        <v/>
      </c>
      <c r="BD28" s="142" t="str">
        <f>IFERROR(VLOOKUP('DERS YÜKLERİ'!$B$32,T28:AA28,8,0),"")</f>
        <v/>
      </c>
      <c r="BE28" s="142" t="str">
        <f>IFERROR(VLOOKUP('DERS YÜKLERİ'!$B$33,T28:AA28,8,0),"")</f>
        <v/>
      </c>
      <c r="BF28" s="142" t="str">
        <f>IFERROR(VLOOKUP('DERS YÜKLERİ'!$B$34,T28:AA28,8,0),"")</f>
        <v/>
      </c>
      <c r="BG28" s="142" t="str">
        <f>IFERROR(VLOOKUP('DERS YÜKLERİ'!$B$35,T28:AA28,8,0),"")</f>
        <v/>
      </c>
      <c r="BH28" s="142" t="str">
        <f>IFERROR(VLOOKUP('DERS YÜKLERİ'!$B$36,T28:AA28,8,0),"")</f>
        <v/>
      </c>
      <c r="BI28" s="142" t="str">
        <f>IFERROR(VLOOKUP('DERS YÜKLERİ'!$B$37,T28:AA28,8,0),"")</f>
        <v/>
      </c>
      <c r="BJ28" s="142" t="str">
        <f>IFERROR(VLOOKUP('DERS YÜKLERİ'!$B$38,T28:AA28,8,0),"")</f>
        <v/>
      </c>
      <c r="BK28" s="142" t="str">
        <f>IFERROR(VLOOKUP('DERS YÜKLERİ'!$B$39,T28:AA28,8,0),"")</f>
        <v/>
      </c>
      <c r="BL28" s="142" t="str">
        <f>IFERROR(VLOOKUP('DERS YÜKLERİ'!$B$40,T28:AA28,8,0),"")</f>
        <v/>
      </c>
      <c r="BM28" s="142" t="str">
        <f>IFERROR(VLOOKUP('DERS YÜKLERİ'!$B$41,T28:AA28,8,0),"")</f>
        <v/>
      </c>
      <c r="BN28" s="142" t="str">
        <f>IFERROR(VLOOKUP('DERS YÜKLERİ'!$B$42,T28:AA28,8,0),"")</f>
        <v/>
      </c>
      <c r="BO28" s="142" t="str">
        <f>IFERROR(VLOOKUP('DERS YÜKLERİ'!$B$43,T28:AA28,8,0),"")</f>
        <v/>
      </c>
      <c r="BP28" s="142" t="str">
        <f>IFERROR(VLOOKUP('DERS YÜKLERİ'!$B$44,T28:AA28,8,0),"")</f>
        <v/>
      </c>
      <c r="BQ28" s="142" t="str">
        <f>IFERROR(VLOOKUP('DERS YÜKLERİ'!$B$45,T28:AA28,8,0),"")</f>
        <v/>
      </c>
      <c r="BR28" s="142" t="str">
        <f>IFERROR(VLOOKUP('DERS YÜKLERİ'!$B$46,T28:AA28,8,0),"")</f>
        <v/>
      </c>
      <c r="BS28" s="142" t="str">
        <f>IFERROR(VLOOKUP('DERS YÜKLERİ'!$B$47,T28:AA28,8,0),"")</f>
        <v/>
      </c>
      <c r="BT28" s="26"/>
    </row>
    <row r="29" spans="1:72" ht="19.5" customHeight="1">
      <c r="A29" s="110" t="b">
        <v>1</v>
      </c>
      <c r="B29" s="112" t="str">
        <f t="shared" si="6"/>
        <v>AÇIK</v>
      </c>
      <c r="C29" s="1030"/>
      <c r="D29" s="115" t="str">
        <f>IFERROR(VLOOKUP(F29,'LİSTE-FORMÜLLER'!F:L,2,0),"-")</f>
        <v>MLY 202</v>
      </c>
      <c r="E29" s="116" t="str">
        <f>IFERROR(VLOOKUP(F29,'LİSTE-FORMÜLLER'!F:L,3,0),"-")</f>
        <v>Z</v>
      </c>
      <c r="F29" s="117" t="s">
        <v>95</v>
      </c>
      <c r="G29" s="115" t="str">
        <f>IFERROR(VLOOKUP(F29,'LİSTE-FORMÜLLER'!F:L,5,0),"")</f>
        <v>3 + 0</v>
      </c>
      <c r="H29" s="115">
        <f>IFERROR(VLOOKUP(F29,'LİSTE-FORMÜLLER'!F:L,7,0),"-")</f>
        <v>4</v>
      </c>
      <c r="I29" s="201" t="s">
        <v>105</v>
      </c>
      <c r="J29" s="202" t="s">
        <v>105</v>
      </c>
      <c r="K29" s="120"/>
      <c r="L29" s="121">
        <f t="shared" si="7"/>
        <v>2</v>
      </c>
      <c r="M29" s="121" t="str">
        <f>IFERROR(VLOOKUP(I29,'LİSTE-FORMÜLLER'!$B$2:$C$89,2,0),"*")</f>
        <v>cş</v>
      </c>
      <c r="N29" s="122"/>
      <c r="O29" s="124" t="str">
        <f>VLOOKUP('LİSTE-FORMÜLLER'!$A$96,'LİSTE-FORMÜLLER'!$A$92:$B$126,2,0)</f>
        <v>A-208</v>
      </c>
      <c r="P29" s="124" t="str">
        <f>VLOOKUP('LİSTE-FORMÜLLER'!$A$116,'LİSTE-FORMÜLLER'!$A$92:$B$126,2,0)</f>
        <v>Hukuk Fak. Amfi 4</v>
      </c>
      <c r="Q29" s="126"/>
      <c r="R29" s="174" t="s">
        <v>131</v>
      </c>
      <c r="S29" s="130" t="str">
        <f t="shared" si="8"/>
        <v>3 + 0</v>
      </c>
      <c r="T29" s="175" t="str">
        <f t="shared" si="9"/>
        <v>Doç.Dr. Özer KÖSEOĞLU</v>
      </c>
      <c r="U29" s="178">
        <f>COUNTIF('DERS PROGRAMI'!$F$5:$G$55,R29)</f>
        <v>1</v>
      </c>
      <c r="V29" s="180">
        <f>COUNTIF('DERS PROGRAMI'!$F$62:$G$106,R29)</f>
        <v>1</v>
      </c>
      <c r="W29" s="181" t="str">
        <f>VLOOKUP(U29,'LİSTE-FORMÜLLER'!$U$1:$V$4,2,0)</f>
        <v>✅</v>
      </c>
      <c r="X29" s="182" t="str">
        <f>VLOOKUP(V29,'LİSTE-FORMÜLLER'!$U$1:$V$4,2,0)</f>
        <v>✅</v>
      </c>
      <c r="Y29" s="26"/>
      <c r="Z29" s="142" t="s">
        <v>890</v>
      </c>
      <c r="AA29" s="144">
        <f t="shared" si="10"/>
        <v>6</v>
      </c>
      <c r="AB29" s="148" t="str">
        <f>IFERROR(VLOOKUP('DERS YÜKLERİ'!$B$3,T29:AA29,8,0),"")</f>
        <v/>
      </c>
      <c r="AC29" s="142" t="str">
        <f>IFERROR(VLOOKUP('DERS YÜKLERİ'!$B$4,T29:AA29,8,0),"")</f>
        <v/>
      </c>
      <c r="AD29" s="142" t="str">
        <f>IFERROR(VLOOKUP('DERS YÜKLERİ'!$B$5,T29:AA29,8,0),"")</f>
        <v/>
      </c>
      <c r="AE29" s="142" t="str">
        <f>IFERROR(VLOOKUP('DERS YÜKLERİ'!$B$6,T29:AA29,8,0),"")</f>
        <v/>
      </c>
      <c r="AF29" s="142" t="str">
        <f>IFERROR(VLOOKUP('DERS YÜKLERİ'!$B$7,T29:AA29,8,0),"")</f>
        <v/>
      </c>
      <c r="AG29" s="142" t="str">
        <f>IFERROR(VLOOKUP('DERS YÜKLERİ'!$B$8,T29:AA29,8,0),"")</f>
        <v/>
      </c>
      <c r="AH29" s="142">
        <f>IFERROR(VLOOKUP('DERS YÜKLERİ'!$B$9,T29:AA29,8,0),"")</f>
        <v>6</v>
      </c>
      <c r="AI29" s="142" t="str">
        <f>IFERROR(VLOOKUP('DERS YÜKLERİ'!$B$10,T29:AA29,8,0),"")</f>
        <v/>
      </c>
      <c r="AJ29" s="142" t="str">
        <f>IFERROR(VLOOKUP('DERS YÜKLERİ'!$B$11,T29:AA29,8,0),"")</f>
        <v/>
      </c>
      <c r="AK29" s="142" t="str">
        <f>IFERROR(VLOOKUP('DERS YÜKLERİ'!$B$12,T29:AA29,8,0),"")</f>
        <v/>
      </c>
      <c r="AL29" s="142" t="str">
        <f>IFERROR(VLOOKUP('DERS YÜKLERİ'!$B$13,T29:AA29,8,0),"")</f>
        <v/>
      </c>
      <c r="AM29" s="142" t="str">
        <f>IFERROR(VLOOKUP('DERS YÜKLERİ'!$B$14,T29:AA29,8,0),"")</f>
        <v/>
      </c>
      <c r="AN29" s="142" t="str">
        <f>IFERROR(VLOOKUP('DERS YÜKLERİ'!$B$15,T29:AA29,8,0),"")</f>
        <v/>
      </c>
      <c r="AO29" s="142" t="str">
        <f>IFERROR(VLOOKUP('DERS YÜKLERİ'!$B$16,T29:AA29,8,0),"")</f>
        <v/>
      </c>
      <c r="AP29" s="142" t="str">
        <f>IFERROR(VLOOKUP('DERS YÜKLERİ'!$B$17,T29:AA29,8,0),"")</f>
        <v/>
      </c>
      <c r="AQ29" s="142" t="str">
        <f>IFERROR(VLOOKUP('DERS YÜKLERİ'!$B$18,T29:AA29,8,0),"")</f>
        <v/>
      </c>
      <c r="AR29" s="142" t="str">
        <f>IFERROR(VLOOKUP('DERS YÜKLERİ'!$B$19,T29:AA29,8,0),"")</f>
        <v/>
      </c>
      <c r="AS29" s="142" t="str">
        <f>IFERROR(VLOOKUP('DERS YÜKLERİ'!$B$20,T29:AA29,8,0),"")</f>
        <v/>
      </c>
      <c r="AT29" s="142" t="str">
        <f>IFERROR(VLOOKUP('DERS YÜKLERİ'!$B$21,T29:AA29,8,0),"")</f>
        <v/>
      </c>
      <c r="AU29" s="142" t="str">
        <f>IFERROR(VLOOKUP('DERS YÜKLERİ'!$B$22,T29:AA29,8,0),"")</f>
        <v/>
      </c>
      <c r="AV29" s="142" t="str">
        <f>IFERROR(VLOOKUP('DERS YÜKLERİ'!$B$23,T29:AA29,8,0),"")</f>
        <v/>
      </c>
      <c r="AW29" s="142" t="str">
        <f>IFERROR(VLOOKUP('DERS YÜKLERİ'!$B$25,T29:AA29,8,0),"")</f>
        <v/>
      </c>
      <c r="AX29" s="142" t="str">
        <f>IFERROR(VLOOKUP('DERS YÜKLERİ'!$B$26,T29:AA29,8,0),"")</f>
        <v/>
      </c>
      <c r="AY29" s="142" t="str">
        <f>IFERROR(VLOOKUP('DERS YÜKLERİ'!$B$27,T29:AA29,8,0),"")</f>
        <v/>
      </c>
      <c r="AZ29" s="142" t="str">
        <f>IFERROR(VLOOKUP('DERS YÜKLERİ'!$B$28,T29:AA29,8,0),"")</f>
        <v/>
      </c>
      <c r="BA29" s="142" t="str">
        <f>IFERROR(VLOOKUP('DERS YÜKLERİ'!$B$29,T29:AA29,8,0),"")</f>
        <v/>
      </c>
      <c r="BB29" s="142" t="str">
        <f>IFERROR(VLOOKUP('DERS YÜKLERİ'!$B$30,T29:AA29,8,0),"")</f>
        <v/>
      </c>
      <c r="BC29" s="142" t="str">
        <f>IFERROR(VLOOKUP('DERS YÜKLERİ'!$B$31,T29:AA29,8,0),"")</f>
        <v/>
      </c>
      <c r="BD29" s="142" t="str">
        <f>IFERROR(VLOOKUP('DERS YÜKLERİ'!$B$32,T29:AA29,8,0),"")</f>
        <v/>
      </c>
      <c r="BE29" s="142" t="str">
        <f>IFERROR(VLOOKUP('DERS YÜKLERİ'!$B$33,T29:AA29,8,0),"")</f>
        <v/>
      </c>
      <c r="BF29" s="142" t="str">
        <f>IFERROR(VLOOKUP('DERS YÜKLERİ'!$B$34,T29:AA29,8,0),"")</f>
        <v/>
      </c>
      <c r="BG29" s="142" t="str">
        <f>IFERROR(VLOOKUP('DERS YÜKLERİ'!$B$35,T29:AA29,8,0),"")</f>
        <v/>
      </c>
      <c r="BH29" s="142" t="str">
        <f>IFERROR(VLOOKUP('DERS YÜKLERİ'!$B$36,T29:AA29,8,0),"")</f>
        <v/>
      </c>
      <c r="BI29" s="142" t="str">
        <f>IFERROR(VLOOKUP('DERS YÜKLERİ'!$B$37,T29:AA29,8,0),"")</f>
        <v/>
      </c>
      <c r="BJ29" s="142" t="str">
        <f>IFERROR(VLOOKUP('DERS YÜKLERİ'!$B$38,T29:AA29,8,0),"")</f>
        <v/>
      </c>
      <c r="BK29" s="142" t="str">
        <f>IFERROR(VLOOKUP('DERS YÜKLERİ'!$B$39,T29:AA29,8,0),"")</f>
        <v/>
      </c>
      <c r="BL29" s="142" t="str">
        <f>IFERROR(VLOOKUP('DERS YÜKLERİ'!$B$40,T29:AA29,8,0),"")</f>
        <v/>
      </c>
      <c r="BM29" s="142" t="str">
        <f>IFERROR(VLOOKUP('DERS YÜKLERİ'!$B$41,T29:AA29,8,0),"")</f>
        <v/>
      </c>
      <c r="BN29" s="142" t="str">
        <f>IFERROR(VLOOKUP('DERS YÜKLERİ'!$B$42,T29:AA29,8,0),"")</f>
        <v/>
      </c>
      <c r="BO29" s="142" t="str">
        <f>IFERROR(VLOOKUP('DERS YÜKLERİ'!$B$43,T29:AA29,8,0),"")</f>
        <v/>
      </c>
      <c r="BP29" s="142" t="str">
        <f>IFERROR(VLOOKUP('DERS YÜKLERİ'!$B$44,T29:AA29,8,0),"")</f>
        <v/>
      </c>
      <c r="BQ29" s="142" t="str">
        <f>IFERROR(VLOOKUP('DERS YÜKLERİ'!$B$45,T29:AA29,8,0),"")</f>
        <v/>
      </c>
      <c r="BR29" s="142" t="str">
        <f>IFERROR(VLOOKUP('DERS YÜKLERİ'!$B$46,T29:AA29,8,0),"")</f>
        <v/>
      </c>
      <c r="BS29" s="142" t="str">
        <f>IFERROR(VLOOKUP('DERS YÜKLERİ'!$B$47,T29:AA29,8,0),"")</f>
        <v/>
      </c>
      <c r="BT29" s="26"/>
    </row>
    <row r="30" spans="1:72" ht="19.5" customHeight="1" outlineLevel="1">
      <c r="A30" s="110" t="b">
        <v>0</v>
      </c>
      <c r="B30" s="112" t="str">
        <f t="shared" si="6"/>
        <v>KAPALI</v>
      </c>
      <c r="C30" s="1030"/>
      <c r="D30" s="115" t="str">
        <f>IFERROR(VLOOKUP(F30,'LİSTE-FORMÜLLER'!F:L,2,0),"-")</f>
        <v>-</v>
      </c>
      <c r="E30" s="116" t="str">
        <f>IFERROR(VLOOKUP(F30,'LİSTE-FORMÜLLER'!F:L,3,0),"-")</f>
        <v>-</v>
      </c>
      <c r="F30" s="117"/>
      <c r="G30" s="115" t="str">
        <f>IFERROR(VLOOKUP(F30,'LİSTE-FORMÜLLER'!F:L,5,0),"")</f>
        <v/>
      </c>
      <c r="H30" s="115" t="str">
        <f>IFERROR(VLOOKUP(F30,'LİSTE-FORMÜLLER'!F:L,7,0),"-")</f>
        <v>-</v>
      </c>
      <c r="I30" s="201"/>
      <c r="J30" s="202"/>
      <c r="K30" s="120"/>
      <c r="L30" s="121">
        <f t="shared" si="7"/>
        <v>2</v>
      </c>
      <c r="M30" s="121" t="str">
        <f>IFERROR(VLOOKUP(I30,'LİSTE-FORMÜLLER'!$B$2:$C$89,2,0),"*")</f>
        <v>*</v>
      </c>
      <c r="N30" s="122"/>
      <c r="O30" s="124" t="str">
        <f>VLOOKUP('LİSTE-FORMÜLLER'!$A$97,'LİSTE-FORMÜLLER'!$A$92:$B$126,2,0)</f>
        <v>A-301</v>
      </c>
      <c r="P30" s="124" t="str">
        <f>VLOOKUP('LİSTE-FORMÜLLER'!$A$117,'LİSTE-FORMÜLLER'!$A$92:$B$126,2,0)</f>
        <v>internet</v>
      </c>
      <c r="Q30" s="126"/>
      <c r="R30" s="174" t="s">
        <v>163</v>
      </c>
      <c r="S30" s="130" t="str">
        <f t="shared" si="8"/>
        <v>3 + 0</v>
      </c>
      <c r="T30" s="175" t="s">
        <v>101</v>
      </c>
      <c r="U30" s="178">
        <f>COUNTIF('DERS PROGRAMI'!$F$5:$G$55,R30)</f>
        <v>0</v>
      </c>
      <c r="V30" s="180">
        <f>COUNTIF('DERS PROGRAMI'!$F$62:$G$106,R30)</f>
        <v>1</v>
      </c>
      <c r="W30" s="181" t="str">
        <f>VLOOKUP(U30,'LİSTE-FORMÜLLER'!$U$1:$V$4,2,0)</f>
        <v>✖</v>
      </c>
      <c r="X30" s="182" t="str">
        <f>VLOOKUP(V30,'LİSTE-FORMÜLLER'!$U$1:$V$4,2,0)</f>
        <v>✅</v>
      </c>
      <c r="Y30" s="26"/>
      <c r="Z30" s="142" t="s">
        <v>890</v>
      </c>
      <c r="AA30" s="144">
        <f t="shared" si="10"/>
        <v>6</v>
      </c>
      <c r="AB30" s="148" t="str">
        <f>IFERROR(VLOOKUP('DERS YÜKLERİ'!$B$3,T30:AA30,8,0),"")</f>
        <v/>
      </c>
      <c r="AC30" s="142" t="str">
        <f>IFERROR(VLOOKUP('DERS YÜKLERİ'!$B$4,T30:AA30,8,0),"")</f>
        <v/>
      </c>
      <c r="AD30" s="142" t="str">
        <f>IFERROR(VLOOKUP('DERS YÜKLERİ'!$B$5,T30:AA30,8,0),"")</f>
        <v/>
      </c>
      <c r="AE30" s="142" t="str">
        <f>IFERROR(VLOOKUP('DERS YÜKLERİ'!$B$6,T30:AA30,8,0),"")</f>
        <v/>
      </c>
      <c r="AF30" s="142" t="str">
        <f>IFERROR(VLOOKUP('DERS YÜKLERİ'!$B$7,T30:AA30,8,0),"")</f>
        <v/>
      </c>
      <c r="AG30" s="142" t="str">
        <f>IFERROR(VLOOKUP('DERS YÜKLERİ'!$B$8,T30:AA30,8,0),"")</f>
        <v/>
      </c>
      <c r="AH30" s="142">
        <f>IFERROR(VLOOKUP('DERS YÜKLERİ'!$B$9,T30:AA30,8,0),"")</f>
        <v>6</v>
      </c>
      <c r="AI30" s="142" t="str">
        <f>IFERROR(VLOOKUP('DERS YÜKLERİ'!$B$10,T30:AA30,8,0),"")</f>
        <v/>
      </c>
      <c r="AJ30" s="142" t="str">
        <f>IFERROR(VLOOKUP('DERS YÜKLERİ'!$B$11,T30:AA30,8,0),"")</f>
        <v/>
      </c>
      <c r="AK30" s="142" t="str">
        <f>IFERROR(VLOOKUP('DERS YÜKLERİ'!$B$12,T30:AA30,8,0),"")</f>
        <v/>
      </c>
      <c r="AL30" s="142" t="str">
        <f>IFERROR(VLOOKUP('DERS YÜKLERİ'!$B$13,T30:AA30,8,0),"")</f>
        <v/>
      </c>
      <c r="AM30" s="142" t="str">
        <f>IFERROR(VLOOKUP('DERS YÜKLERİ'!$B$14,T30:AA30,8,0),"")</f>
        <v/>
      </c>
      <c r="AN30" s="142" t="str">
        <f>IFERROR(VLOOKUP('DERS YÜKLERİ'!$B$15,T30:AA30,8,0),"")</f>
        <v/>
      </c>
      <c r="AO30" s="142" t="str">
        <f>IFERROR(VLOOKUP('DERS YÜKLERİ'!$B$16,T30:AA30,8,0),"")</f>
        <v/>
      </c>
      <c r="AP30" s="142" t="str">
        <f>IFERROR(VLOOKUP('DERS YÜKLERİ'!$B$17,T30:AA30,8,0),"")</f>
        <v/>
      </c>
      <c r="AQ30" s="142" t="str">
        <f>IFERROR(VLOOKUP('DERS YÜKLERİ'!$B$18,T30:AA30,8,0),"")</f>
        <v/>
      </c>
      <c r="AR30" s="142" t="str">
        <f>IFERROR(VLOOKUP('DERS YÜKLERİ'!$B$19,T30:AA30,8,0),"")</f>
        <v/>
      </c>
      <c r="AS30" s="142" t="str">
        <f>IFERROR(VLOOKUP('DERS YÜKLERİ'!$B$20,T30:AA30,8,0),"")</f>
        <v/>
      </c>
      <c r="AT30" s="142" t="str">
        <f>IFERROR(VLOOKUP('DERS YÜKLERİ'!$B$21,T30:AA30,8,0),"")</f>
        <v/>
      </c>
      <c r="AU30" s="142" t="str">
        <f>IFERROR(VLOOKUP('DERS YÜKLERİ'!$B$22,T30:AA30,8,0),"")</f>
        <v/>
      </c>
      <c r="AV30" s="142" t="str">
        <f>IFERROR(VLOOKUP('DERS YÜKLERİ'!$B$23,T30:AA30,8,0),"")</f>
        <v/>
      </c>
      <c r="AW30" s="142" t="str">
        <f>IFERROR(VLOOKUP('DERS YÜKLERİ'!$B$25,T30:AA30,8,0),"")</f>
        <v/>
      </c>
      <c r="AX30" s="142" t="str">
        <f>IFERROR(VLOOKUP('DERS YÜKLERİ'!$B$26,T30:AA30,8,0),"")</f>
        <v/>
      </c>
      <c r="AY30" s="142" t="str">
        <f>IFERROR(VLOOKUP('DERS YÜKLERİ'!$B$27,T30:AA30,8,0),"")</f>
        <v/>
      </c>
      <c r="AZ30" s="142" t="str">
        <f>IFERROR(VLOOKUP('DERS YÜKLERİ'!$B$28,T30:AA30,8,0),"")</f>
        <v/>
      </c>
      <c r="BA30" s="142" t="str">
        <f>IFERROR(VLOOKUP('DERS YÜKLERİ'!$B$29,T30:AA30,8,0),"")</f>
        <v/>
      </c>
      <c r="BB30" s="142" t="str">
        <f>IFERROR(VLOOKUP('DERS YÜKLERİ'!$B$30,T30:AA30,8,0),"")</f>
        <v/>
      </c>
      <c r="BC30" s="142" t="str">
        <f>IFERROR(VLOOKUP('DERS YÜKLERİ'!$B$31,T30:AA30,8,0),"")</f>
        <v/>
      </c>
      <c r="BD30" s="142" t="str">
        <f>IFERROR(VLOOKUP('DERS YÜKLERİ'!$B$32,T30:AA30,8,0),"")</f>
        <v/>
      </c>
      <c r="BE30" s="142" t="str">
        <f>IFERROR(VLOOKUP('DERS YÜKLERİ'!$B$33,T30:AA30,8,0),"")</f>
        <v/>
      </c>
      <c r="BF30" s="142" t="str">
        <f>IFERROR(VLOOKUP('DERS YÜKLERİ'!$B$34,T30:AA30,8,0),"")</f>
        <v/>
      </c>
      <c r="BG30" s="142" t="str">
        <f>IFERROR(VLOOKUP('DERS YÜKLERİ'!$B$35,T30:AA30,8,0),"")</f>
        <v/>
      </c>
      <c r="BH30" s="142" t="str">
        <f>IFERROR(VLOOKUP('DERS YÜKLERİ'!$B$36,T30:AA30,8,0),"")</f>
        <v/>
      </c>
      <c r="BI30" s="142" t="str">
        <f>IFERROR(VLOOKUP('DERS YÜKLERİ'!$B$37,T30:AA30,8,0),"")</f>
        <v/>
      </c>
      <c r="BJ30" s="142" t="str">
        <f>IFERROR(VLOOKUP('DERS YÜKLERİ'!$B$38,T30:AA30,8,0),"")</f>
        <v/>
      </c>
      <c r="BK30" s="142" t="str">
        <f>IFERROR(VLOOKUP('DERS YÜKLERİ'!$B$39,T30:AA30,8,0),"")</f>
        <v/>
      </c>
      <c r="BL30" s="142" t="str">
        <f>IFERROR(VLOOKUP('DERS YÜKLERİ'!$B$40,T30:AA30,8,0),"")</f>
        <v/>
      </c>
      <c r="BM30" s="142" t="str">
        <f>IFERROR(VLOOKUP('DERS YÜKLERİ'!$B$41,T30:AA30,8,0),"")</f>
        <v/>
      </c>
      <c r="BN30" s="142" t="str">
        <f>IFERROR(VLOOKUP('DERS YÜKLERİ'!$B$42,T30:AA30,8,0),"")</f>
        <v/>
      </c>
      <c r="BO30" s="142" t="str">
        <f>IFERROR(VLOOKUP('DERS YÜKLERİ'!$B$43,T30:AA30,8,0),"")</f>
        <v/>
      </c>
      <c r="BP30" s="142" t="str">
        <f>IFERROR(VLOOKUP('DERS YÜKLERİ'!$B$44,T30:AA30,8,0),"")</f>
        <v/>
      </c>
      <c r="BQ30" s="142" t="str">
        <f>IFERROR(VLOOKUP('DERS YÜKLERİ'!$B$45,T30:AA30,8,0),"")</f>
        <v/>
      </c>
      <c r="BR30" s="142" t="str">
        <f>IFERROR(VLOOKUP('DERS YÜKLERİ'!$B$46,T30:AA30,8,0),"")</f>
        <v/>
      </c>
      <c r="BS30" s="142" t="str">
        <f>IFERROR(VLOOKUP('DERS YÜKLERİ'!$B$47,T30:AA30,8,0),"")</f>
        <v/>
      </c>
      <c r="BT30" s="26"/>
    </row>
    <row r="31" spans="1:72" ht="19.5" customHeight="1">
      <c r="A31" s="110" t="b">
        <v>1</v>
      </c>
      <c r="B31" s="112" t="str">
        <f t="shared" si="6"/>
        <v>AÇIK</v>
      </c>
      <c r="C31" s="1030"/>
      <c r="D31" s="115" t="str">
        <f>IFERROR(VLOOKUP(F31,'LİSTE-FORMÜLLER'!F:L,2,0),"-")</f>
        <v>SBK 202</v>
      </c>
      <c r="E31" s="116" t="str">
        <f>IFERROR(VLOOKUP(F31,'LİSTE-FORMÜLLER'!F:L,3,0),"-")</f>
        <v>Z</v>
      </c>
      <c r="F31" s="117" t="s">
        <v>131</v>
      </c>
      <c r="G31" s="115" t="str">
        <f>IFERROR(VLOOKUP(F31,'LİSTE-FORMÜLLER'!F:L,5,0),"")</f>
        <v>3 + 0</v>
      </c>
      <c r="H31" s="115">
        <f>IFERROR(VLOOKUP(F31,'LİSTE-FORMÜLLER'!F:L,7,0),"-")</f>
        <v>4</v>
      </c>
      <c r="I31" s="201" t="s">
        <v>101</v>
      </c>
      <c r="J31" s="202" t="s">
        <v>101</v>
      </c>
      <c r="K31" s="120"/>
      <c r="L31" s="121">
        <f t="shared" si="7"/>
        <v>2</v>
      </c>
      <c r="M31" s="121" t="str">
        <f>IFERROR(VLOOKUP(I31,'LİSTE-FORMÜLLER'!$B$2:$C$89,2,0),"*")</f>
        <v>ök</v>
      </c>
      <c r="N31" s="122"/>
      <c r="O31" s="124" t="str">
        <f>VLOOKUP('LİSTE-FORMÜLLER'!$A$98,'LİSTE-FORMÜLLER'!$A$92:$B$126,2,0)</f>
        <v>A-302</v>
      </c>
      <c r="P31" s="124" t="str">
        <f>VLOOKUP('LİSTE-FORMÜLLER'!$A$118,'LİSTE-FORMÜLLER'!$A$92:$B$126,2,0)</f>
        <v>S1-201</v>
      </c>
      <c r="Q31" s="126"/>
      <c r="R31" s="174" t="s">
        <v>164</v>
      </c>
      <c r="S31" s="130" t="str">
        <f t="shared" si="8"/>
        <v>3 + 0</v>
      </c>
      <c r="T31" s="175" t="str">
        <f t="shared" ref="T31:T42" si="11">IFERROR(VLOOKUP(R31,F:J,4,0),"-")</f>
        <v>Dr.Öğr.Üyesi DOĞA EKREM DOĞANCI</v>
      </c>
      <c r="U31" s="178">
        <f>COUNTIF('DERS PROGRAMI'!$F$5:$G$55,R31)</f>
        <v>1</v>
      </c>
      <c r="V31" s="180">
        <f>COUNTIF('DERS PROGRAMI'!$F$62:$G$106,R31)</f>
        <v>1</v>
      </c>
      <c r="W31" s="181" t="str">
        <f>VLOOKUP(U31,'LİSTE-FORMÜLLER'!$U$1:$V$4,2,0)</f>
        <v>✅</v>
      </c>
      <c r="X31" s="182" t="str">
        <f>VLOOKUP(V31,'LİSTE-FORMÜLLER'!$U$1:$V$4,2,0)</f>
        <v>✅</v>
      </c>
      <c r="Y31" s="26"/>
      <c r="Z31" s="142" t="s">
        <v>890</v>
      </c>
      <c r="AA31" s="144">
        <f t="shared" si="10"/>
        <v>6</v>
      </c>
      <c r="AB31" s="148" t="str">
        <f>IFERROR(VLOOKUP('DERS YÜKLERİ'!$B$3,T31:AA31,8,0),"")</f>
        <v/>
      </c>
      <c r="AC31" s="142" t="str">
        <f>IFERROR(VLOOKUP('DERS YÜKLERİ'!$B$4,T31:AA31,8,0),"")</f>
        <v/>
      </c>
      <c r="AD31" s="142" t="str">
        <f>IFERROR(VLOOKUP('DERS YÜKLERİ'!$B$5,T31:AA31,8,0),"")</f>
        <v/>
      </c>
      <c r="AE31" s="142" t="str">
        <f>IFERROR(VLOOKUP('DERS YÜKLERİ'!$B$6,T31:AA31,8,0),"")</f>
        <v/>
      </c>
      <c r="AF31" s="142" t="str">
        <f>IFERROR(VLOOKUP('DERS YÜKLERİ'!$B$7,T31:AA31,8,0),"")</f>
        <v/>
      </c>
      <c r="AG31" s="142" t="str">
        <f>IFERROR(VLOOKUP('DERS YÜKLERİ'!$B$8,T31:AA31,8,0),"")</f>
        <v/>
      </c>
      <c r="AH31" s="142" t="str">
        <f>IFERROR(VLOOKUP('DERS YÜKLERİ'!$B$9,T31:AA31,8,0),"")</f>
        <v/>
      </c>
      <c r="AI31" s="142" t="str">
        <f>IFERROR(VLOOKUP('DERS YÜKLERİ'!$B$10,T31:AA31,8,0),"")</f>
        <v/>
      </c>
      <c r="AJ31" s="142" t="str">
        <f>IFERROR(VLOOKUP('DERS YÜKLERİ'!$B$11,T31:AA31,8,0),"")</f>
        <v/>
      </c>
      <c r="AK31" s="142" t="str">
        <f>IFERROR(VLOOKUP('DERS YÜKLERİ'!$B$12,T31:AA31,8,0),"")</f>
        <v/>
      </c>
      <c r="AL31" s="142" t="str">
        <f>IFERROR(VLOOKUP('DERS YÜKLERİ'!$B$13,T31:AA31,8,0),"")</f>
        <v/>
      </c>
      <c r="AM31" s="142" t="str">
        <f>IFERROR(VLOOKUP('DERS YÜKLERİ'!$B$14,T31:AA31,8,0),"")</f>
        <v/>
      </c>
      <c r="AN31" s="142" t="str">
        <f>IFERROR(VLOOKUP('DERS YÜKLERİ'!$B$15,T31:AA31,8,0),"")</f>
        <v/>
      </c>
      <c r="AO31" s="142" t="str">
        <f>IFERROR(VLOOKUP('DERS YÜKLERİ'!$B$16,T31:AA31,8,0),"")</f>
        <v/>
      </c>
      <c r="AP31" s="142" t="str">
        <f>IFERROR(VLOOKUP('DERS YÜKLERİ'!$B$17,T31:AA31,8,0),"")</f>
        <v/>
      </c>
      <c r="AQ31" s="142" t="str">
        <f>IFERROR(VLOOKUP('DERS YÜKLERİ'!$B$18,T31:AA31,8,0),"")</f>
        <v/>
      </c>
      <c r="AR31" s="142" t="str">
        <f>IFERROR(VLOOKUP('DERS YÜKLERİ'!$B$19,T31:AA31,8,0),"")</f>
        <v/>
      </c>
      <c r="AS31" s="142" t="str">
        <f>IFERROR(VLOOKUP('DERS YÜKLERİ'!$B$20,T31:AA31,8,0),"")</f>
        <v/>
      </c>
      <c r="AT31" s="142" t="str">
        <f>IFERROR(VLOOKUP('DERS YÜKLERİ'!$B$21,T31:AA31,8,0),"")</f>
        <v/>
      </c>
      <c r="AU31" s="142" t="str">
        <f>IFERROR(VLOOKUP('DERS YÜKLERİ'!$B$22,T31:AA31,8,0),"")</f>
        <v/>
      </c>
      <c r="AV31" s="142" t="str">
        <f>IFERROR(VLOOKUP('DERS YÜKLERİ'!$B$23,T31:AA31,8,0),"")</f>
        <v/>
      </c>
      <c r="AW31" s="142">
        <f>IFERROR(VLOOKUP('DERS YÜKLERİ'!$B$25,T31:AA31,8,0),"")</f>
        <v>6</v>
      </c>
      <c r="AX31" s="142" t="str">
        <f>IFERROR(VLOOKUP('DERS YÜKLERİ'!$B$26,T31:AA31,8,0),"")</f>
        <v/>
      </c>
      <c r="AY31" s="142" t="str">
        <f>IFERROR(VLOOKUP('DERS YÜKLERİ'!$B$27,T31:AA31,8,0),"")</f>
        <v/>
      </c>
      <c r="AZ31" s="142" t="str">
        <f>IFERROR(VLOOKUP('DERS YÜKLERİ'!$B$28,T31:AA31,8,0),"")</f>
        <v/>
      </c>
      <c r="BA31" s="142" t="str">
        <f>IFERROR(VLOOKUP('DERS YÜKLERİ'!$B$29,T31:AA31,8,0),"")</f>
        <v/>
      </c>
      <c r="BB31" s="142" t="str">
        <f>IFERROR(VLOOKUP('DERS YÜKLERİ'!$B$30,T31:AA31,8,0),"")</f>
        <v/>
      </c>
      <c r="BC31" s="142" t="str">
        <f>IFERROR(VLOOKUP('DERS YÜKLERİ'!$B$31,T31:AA31,8,0),"")</f>
        <v/>
      </c>
      <c r="BD31" s="142" t="str">
        <f>IFERROR(VLOOKUP('DERS YÜKLERİ'!$B$32,T31:AA31,8,0),"")</f>
        <v/>
      </c>
      <c r="BE31" s="142" t="str">
        <f>IFERROR(VLOOKUP('DERS YÜKLERİ'!$B$33,T31:AA31,8,0),"")</f>
        <v/>
      </c>
      <c r="BF31" s="142" t="str">
        <f>IFERROR(VLOOKUP('DERS YÜKLERİ'!$B$34,T31:AA31,8,0),"")</f>
        <v/>
      </c>
      <c r="BG31" s="142" t="str">
        <f>IFERROR(VLOOKUP('DERS YÜKLERİ'!$B$35,T31:AA31,8,0),"")</f>
        <v/>
      </c>
      <c r="BH31" s="142" t="str">
        <f>IFERROR(VLOOKUP('DERS YÜKLERİ'!$B$36,T31:AA31,8,0),"")</f>
        <v/>
      </c>
      <c r="BI31" s="142" t="str">
        <f>IFERROR(VLOOKUP('DERS YÜKLERİ'!$B$37,T31:AA31,8,0),"")</f>
        <v/>
      </c>
      <c r="BJ31" s="142" t="str">
        <f>IFERROR(VLOOKUP('DERS YÜKLERİ'!$B$38,T31:AA31,8,0),"")</f>
        <v/>
      </c>
      <c r="BK31" s="142" t="str">
        <f>IFERROR(VLOOKUP('DERS YÜKLERİ'!$B$39,T31:AA31,8,0),"")</f>
        <v/>
      </c>
      <c r="BL31" s="142" t="str">
        <f>IFERROR(VLOOKUP('DERS YÜKLERİ'!$B$40,T31:AA31,8,0),"")</f>
        <v/>
      </c>
      <c r="BM31" s="142" t="str">
        <f>IFERROR(VLOOKUP('DERS YÜKLERİ'!$B$41,T31:AA31,8,0),"")</f>
        <v/>
      </c>
      <c r="BN31" s="142" t="str">
        <f>IFERROR(VLOOKUP('DERS YÜKLERİ'!$B$42,T31:AA31,8,0),"")</f>
        <v/>
      </c>
      <c r="BO31" s="142" t="str">
        <f>IFERROR(VLOOKUP('DERS YÜKLERİ'!$B$43,T31:AA31,8,0),"")</f>
        <v/>
      </c>
      <c r="BP31" s="142" t="str">
        <f>IFERROR(VLOOKUP('DERS YÜKLERİ'!$B$44,T31:AA31,8,0),"")</f>
        <v/>
      </c>
      <c r="BQ31" s="142" t="str">
        <f>IFERROR(VLOOKUP('DERS YÜKLERİ'!$B$45,T31:AA31,8,0),"")</f>
        <v/>
      </c>
      <c r="BR31" s="142" t="str">
        <f>IFERROR(VLOOKUP('DERS YÜKLERİ'!$B$46,T31:AA31,8,0),"")</f>
        <v/>
      </c>
      <c r="BS31" s="142" t="str">
        <f>IFERROR(VLOOKUP('DERS YÜKLERİ'!$B$47,T31:AA31,8,0),"")</f>
        <v/>
      </c>
      <c r="BT31" s="26"/>
    </row>
    <row r="32" spans="1:72" ht="19.5" customHeight="1" outlineLevel="1">
      <c r="A32" s="110" t="b">
        <v>1</v>
      </c>
      <c r="B32" s="112" t="str">
        <f t="shared" si="6"/>
        <v>AÇIK</v>
      </c>
      <c r="C32" s="1030"/>
      <c r="D32" s="115" t="str">
        <f>IFERROR(VLOOKUP(F32,'LİSTE-FORMÜLLER'!F:L,2,0),"-")</f>
        <v>SBK 202</v>
      </c>
      <c r="E32" s="116" t="str">
        <f>IFERROR(VLOOKUP(F32,'LİSTE-FORMÜLLER'!F:L,3,0),"-")</f>
        <v>Z</v>
      </c>
      <c r="F32" s="117" t="s">
        <v>163</v>
      </c>
      <c r="G32" s="115" t="str">
        <f>IFERROR(VLOOKUP(F32,'LİSTE-FORMÜLLER'!F:L,5,0),"")</f>
        <v>3 + 0</v>
      </c>
      <c r="H32" s="115">
        <f>IFERROR(VLOOKUP(F32,'LİSTE-FORMÜLLER'!F:L,7,0),"-")</f>
        <v>4</v>
      </c>
      <c r="I32" s="201" t="s">
        <v>111</v>
      </c>
      <c r="J32" s="202" t="s">
        <v>101</v>
      </c>
      <c r="K32" s="120"/>
      <c r="L32" s="121">
        <f t="shared" si="7"/>
        <v>1</v>
      </c>
      <c r="M32" s="121">
        <f>IFERROR(VLOOKUP(I32,'LİSTE-FORMÜLLER'!$B$2:$C$89,2,0),"*")</f>
        <v>0</v>
      </c>
      <c r="N32" s="122"/>
      <c r="O32" s="124" t="str">
        <f>VLOOKUP('LİSTE-FORMÜLLER'!$A$99,'LİSTE-FORMÜLLER'!$A$92:$B$126,2,0)</f>
        <v>A-303</v>
      </c>
      <c r="P32" s="124">
        <f>VLOOKUP('LİSTE-FORMÜLLER'!$A$119,'LİSTE-FORMÜLLER'!$A$92:$B$126,2,0)</f>
        <v>0</v>
      </c>
      <c r="Q32" s="126"/>
      <c r="R32" s="174" t="s">
        <v>150</v>
      </c>
      <c r="S32" s="130" t="str">
        <f t="shared" si="8"/>
        <v>3 + 0</v>
      </c>
      <c r="T32" s="175" t="str">
        <f t="shared" si="11"/>
        <v>Doç.Dr. İrfan HAŞLAK</v>
      </c>
      <c r="U32" s="178">
        <f>COUNTIF('DERS PROGRAMI'!$F$5:$G$55,R32)</f>
        <v>1</v>
      </c>
      <c r="V32" s="180">
        <f>COUNTIF('DERS PROGRAMI'!$F$62:$G$106,R32)</f>
        <v>1</v>
      </c>
      <c r="W32" s="181" t="str">
        <f>VLOOKUP(U32,'LİSTE-FORMÜLLER'!$U$1:$V$4,2,0)</f>
        <v>✅</v>
      </c>
      <c r="X32" s="182" t="str">
        <f>VLOOKUP(V32,'LİSTE-FORMÜLLER'!$U$1:$V$4,2,0)</f>
        <v>✅</v>
      </c>
      <c r="Y32" s="26"/>
      <c r="Z32" s="142" t="s">
        <v>890</v>
      </c>
      <c r="AA32" s="144">
        <f t="shared" si="10"/>
        <v>3</v>
      </c>
      <c r="AB32" s="148" t="str">
        <f>IFERROR(VLOOKUP('DERS YÜKLERİ'!$B$3,T32:AA32,8,0),"")</f>
        <v/>
      </c>
      <c r="AC32" s="142" t="str">
        <f>IFERROR(VLOOKUP('DERS YÜKLERİ'!$B$4,T32:AA32,8,0),"")</f>
        <v/>
      </c>
      <c r="AD32" s="142" t="str">
        <f>IFERROR(VLOOKUP('DERS YÜKLERİ'!$B$5,T32:AA32,8,0),"")</f>
        <v/>
      </c>
      <c r="AE32" s="142" t="str">
        <f>IFERROR(VLOOKUP('DERS YÜKLERİ'!$B$6,T32:AA32,8,0),"")</f>
        <v/>
      </c>
      <c r="AF32" s="142" t="str">
        <f>IFERROR(VLOOKUP('DERS YÜKLERİ'!$B$7,T32:AA32,8,0),"")</f>
        <v/>
      </c>
      <c r="AG32" s="142" t="str">
        <f>IFERROR(VLOOKUP('DERS YÜKLERİ'!$B$8,T32:AA32,8,0),"")</f>
        <v/>
      </c>
      <c r="AH32" s="142" t="str">
        <f>IFERROR(VLOOKUP('DERS YÜKLERİ'!$B$9,T32:AA32,8,0),"")</f>
        <v/>
      </c>
      <c r="AI32" s="142" t="str">
        <f>IFERROR(VLOOKUP('DERS YÜKLERİ'!$B$10,T32:AA32,8,0),"")</f>
        <v/>
      </c>
      <c r="AJ32" s="142">
        <f>IFERROR(VLOOKUP('DERS YÜKLERİ'!$B$11,T32:AA32,8,0),"")</f>
        <v>3</v>
      </c>
      <c r="AK32" s="142" t="str">
        <f>IFERROR(VLOOKUP('DERS YÜKLERİ'!$B$12,T32:AA32,8,0),"")</f>
        <v/>
      </c>
      <c r="AL32" s="142" t="str">
        <f>IFERROR(VLOOKUP('DERS YÜKLERİ'!$B$13,T32:AA32,8,0),"")</f>
        <v/>
      </c>
      <c r="AM32" s="142" t="str">
        <f>IFERROR(VLOOKUP('DERS YÜKLERİ'!$B$14,T32:AA32,8,0),"")</f>
        <v/>
      </c>
      <c r="AN32" s="142" t="str">
        <f>IFERROR(VLOOKUP('DERS YÜKLERİ'!$B$15,T32:AA32,8,0),"")</f>
        <v/>
      </c>
      <c r="AO32" s="142" t="str">
        <f>IFERROR(VLOOKUP('DERS YÜKLERİ'!$B$16,T32:AA32,8,0),"")</f>
        <v/>
      </c>
      <c r="AP32" s="142" t="str">
        <f>IFERROR(VLOOKUP('DERS YÜKLERİ'!$B$17,T32:AA32,8,0),"")</f>
        <v/>
      </c>
      <c r="AQ32" s="142" t="str">
        <f>IFERROR(VLOOKUP('DERS YÜKLERİ'!$B$18,T32:AA32,8,0),"")</f>
        <v/>
      </c>
      <c r="AR32" s="142" t="str">
        <f>IFERROR(VLOOKUP('DERS YÜKLERİ'!$B$19,T32:AA32,8,0),"")</f>
        <v/>
      </c>
      <c r="AS32" s="142" t="str">
        <f>IFERROR(VLOOKUP('DERS YÜKLERİ'!$B$20,T32:AA32,8,0),"")</f>
        <v/>
      </c>
      <c r="AT32" s="142" t="str">
        <f>IFERROR(VLOOKUP('DERS YÜKLERİ'!$B$21,T32:AA32,8,0),"")</f>
        <v/>
      </c>
      <c r="AU32" s="142" t="str">
        <f>IFERROR(VLOOKUP('DERS YÜKLERİ'!$B$22,T32:AA32,8,0),"")</f>
        <v/>
      </c>
      <c r="AV32" s="142" t="str">
        <f>IFERROR(VLOOKUP('DERS YÜKLERİ'!$B$23,T32:AA32,8,0),"")</f>
        <v/>
      </c>
      <c r="AW32" s="142" t="str">
        <f>IFERROR(VLOOKUP('DERS YÜKLERİ'!$B$25,T32:AA32,8,0),"")</f>
        <v/>
      </c>
      <c r="AX32" s="142" t="str">
        <f>IFERROR(VLOOKUP('DERS YÜKLERİ'!$B$26,T32:AA32,8,0),"")</f>
        <v/>
      </c>
      <c r="AY32" s="142" t="str">
        <f>IFERROR(VLOOKUP('DERS YÜKLERİ'!$B$27,T32:AA32,8,0),"")</f>
        <v/>
      </c>
      <c r="AZ32" s="142" t="str">
        <f>IFERROR(VLOOKUP('DERS YÜKLERİ'!$B$28,T32:AA32,8,0),"")</f>
        <v/>
      </c>
      <c r="BA32" s="142" t="str">
        <f>IFERROR(VLOOKUP('DERS YÜKLERİ'!$B$29,T32:AA32,8,0),"")</f>
        <v/>
      </c>
      <c r="BB32" s="142" t="str">
        <f>IFERROR(VLOOKUP('DERS YÜKLERİ'!$B$30,T32:AA32,8,0),"")</f>
        <v/>
      </c>
      <c r="BC32" s="142" t="str">
        <f>IFERROR(VLOOKUP('DERS YÜKLERİ'!$B$31,T32:AA32,8,0),"")</f>
        <v/>
      </c>
      <c r="BD32" s="142" t="str">
        <f>IFERROR(VLOOKUP('DERS YÜKLERİ'!$B$32,T32:AA32,8,0),"")</f>
        <v/>
      </c>
      <c r="BE32" s="142" t="str">
        <f>IFERROR(VLOOKUP('DERS YÜKLERİ'!$B$33,T32:AA32,8,0),"")</f>
        <v/>
      </c>
      <c r="BF32" s="142" t="str">
        <f>IFERROR(VLOOKUP('DERS YÜKLERİ'!$B$34,T32:AA32,8,0),"")</f>
        <v/>
      </c>
      <c r="BG32" s="142" t="str">
        <f>IFERROR(VLOOKUP('DERS YÜKLERİ'!$B$35,T32:AA32,8,0),"")</f>
        <v/>
      </c>
      <c r="BH32" s="142" t="str">
        <f>IFERROR(VLOOKUP('DERS YÜKLERİ'!$B$36,T32:AA32,8,0),"")</f>
        <v/>
      </c>
      <c r="BI32" s="142" t="str">
        <f>IFERROR(VLOOKUP('DERS YÜKLERİ'!$B$37,T32:AA32,8,0),"")</f>
        <v/>
      </c>
      <c r="BJ32" s="142" t="str">
        <f>IFERROR(VLOOKUP('DERS YÜKLERİ'!$B$38,T32:AA32,8,0),"")</f>
        <v/>
      </c>
      <c r="BK32" s="142" t="str">
        <f>IFERROR(VLOOKUP('DERS YÜKLERİ'!$B$39,T32:AA32,8,0),"")</f>
        <v/>
      </c>
      <c r="BL32" s="142" t="str">
        <f>IFERROR(VLOOKUP('DERS YÜKLERİ'!$B$40,T32:AA32,8,0),"")</f>
        <v/>
      </c>
      <c r="BM32" s="142" t="str">
        <f>IFERROR(VLOOKUP('DERS YÜKLERİ'!$B$41,T32:AA32,8,0),"")</f>
        <v/>
      </c>
      <c r="BN32" s="142" t="str">
        <f>IFERROR(VLOOKUP('DERS YÜKLERİ'!$B$42,T32:AA32,8,0),"")</f>
        <v/>
      </c>
      <c r="BO32" s="142" t="str">
        <f>IFERROR(VLOOKUP('DERS YÜKLERİ'!$B$43,T32:AA32,8,0),"")</f>
        <v/>
      </c>
      <c r="BP32" s="142" t="str">
        <f>IFERROR(VLOOKUP('DERS YÜKLERİ'!$B$44,T32:AA32,8,0),"")</f>
        <v/>
      </c>
      <c r="BQ32" s="142" t="str">
        <f>IFERROR(VLOOKUP('DERS YÜKLERİ'!$B$45,T32:AA32,8,0),"")</f>
        <v/>
      </c>
      <c r="BR32" s="142" t="str">
        <f>IFERROR(VLOOKUP('DERS YÜKLERİ'!$B$46,T32:AA32,8,0),"")</f>
        <v/>
      </c>
      <c r="BS32" s="142" t="str">
        <f>IFERROR(VLOOKUP('DERS YÜKLERİ'!$B$47,T32:AA32,8,0),"")</f>
        <v/>
      </c>
      <c r="BT32" s="26"/>
    </row>
    <row r="33" spans="1:72" ht="19.5" customHeight="1">
      <c r="A33" s="110" t="b">
        <v>1</v>
      </c>
      <c r="B33" s="112" t="str">
        <f t="shared" si="6"/>
        <v>AÇIK</v>
      </c>
      <c r="C33" s="1030"/>
      <c r="D33" s="115" t="str">
        <f>IFERROR(VLOOKUP(F33,'LİSTE-FORMÜLLER'!F:L,2,0),"-")</f>
        <v>SBK 204</v>
      </c>
      <c r="E33" s="116" t="str">
        <f>IFERROR(VLOOKUP(F33,'LİSTE-FORMÜLLER'!F:L,3,0),"-")</f>
        <v>Z</v>
      </c>
      <c r="F33" s="436" t="s">
        <v>164</v>
      </c>
      <c r="G33" s="115" t="str">
        <f>IFERROR(VLOOKUP(F33,'LİSTE-FORMÜLLER'!F:L,5,0),"")</f>
        <v>3 + 0</v>
      </c>
      <c r="H33" s="115">
        <f>IFERROR(VLOOKUP(F33,'LİSTE-FORMÜLLER'!F:L,7,0),"-")</f>
        <v>4</v>
      </c>
      <c r="I33" s="201" t="s">
        <v>147</v>
      </c>
      <c r="J33" s="202" t="s">
        <v>147</v>
      </c>
      <c r="K33" s="203"/>
      <c r="L33" s="121">
        <f t="shared" si="7"/>
        <v>2</v>
      </c>
      <c r="M33" s="121" t="str">
        <f>IFERROR(VLOOKUP(I33,'LİSTE-FORMÜLLER'!$B$2:$C$89,2,0),"*")</f>
        <v>ded</v>
      </c>
      <c r="N33" s="122"/>
      <c r="O33" s="124" t="str">
        <f>VLOOKUP('LİSTE-FORMÜLLER'!$A$100,'LİSTE-FORMÜLLER'!$A$92:$B$126,2,0)</f>
        <v>A-304</v>
      </c>
      <c r="P33" s="124">
        <f>VLOOKUP('LİSTE-FORMÜLLER'!$A$120,'LİSTE-FORMÜLLER'!$A$92:$B$126,2,0)</f>
        <v>0</v>
      </c>
      <c r="Q33" s="126"/>
      <c r="R33" s="174" t="s">
        <v>167</v>
      </c>
      <c r="S33" s="130" t="str">
        <f t="shared" si="8"/>
        <v>3 + 0</v>
      </c>
      <c r="T33" s="175" t="str">
        <f t="shared" si="11"/>
        <v>Dr.Öğr.Üyesi Nesrin KENAR</v>
      </c>
      <c r="U33" s="178">
        <f>COUNTIF('DERS PROGRAMI'!$F$5:$G$55,R33)</f>
        <v>1</v>
      </c>
      <c r="V33" s="180">
        <f>COUNTIF('DERS PROGRAMI'!$F$62:$G$106,R33)</f>
        <v>1</v>
      </c>
      <c r="W33" s="181" t="str">
        <f>VLOOKUP(U33,'LİSTE-FORMÜLLER'!$U$1:$V$4,2,0)</f>
        <v>✅</v>
      </c>
      <c r="X33" s="182" t="str">
        <f>VLOOKUP(V33,'LİSTE-FORMÜLLER'!$U$1:$V$4,2,0)</f>
        <v>✅</v>
      </c>
      <c r="Y33" s="26"/>
      <c r="Z33" s="142" t="s">
        <v>890</v>
      </c>
      <c r="AA33" s="144">
        <f t="shared" si="10"/>
        <v>6</v>
      </c>
      <c r="AB33" s="148" t="str">
        <f>IFERROR(VLOOKUP('DERS YÜKLERİ'!$B$3,T33:AA33,8,0),"")</f>
        <v/>
      </c>
      <c r="AC33" s="142" t="str">
        <f>IFERROR(VLOOKUP('DERS YÜKLERİ'!$B$4,T33:AA33,8,0),"")</f>
        <v/>
      </c>
      <c r="AD33" s="142" t="str">
        <f>IFERROR(VLOOKUP('DERS YÜKLERİ'!$B$5,T33:AA33,8,0),"")</f>
        <v/>
      </c>
      <c r="AE33" s="142" t="str">
        <f>IFERROR(VLOOKUP('DERS YÜKLERİ'!$B$6,T33:AA33,8,0),"")</f>
        <v/>
      </c>
      <c r="AF33" s="142" t="str">
        <f>IFERROR(VLOOKUP('DERS YÜKLERİ'!$B$7,T33:AA33,8,0),"")</f>
        <v/>
      </c>
      <c r="AG33" s="142" t="str">
        <f>IFERROR(VLOOKUP('DERS YÜKLERİ'!$B$8,T33:AA33,8,0),"")</f>
        <v/>
      </c>
      <c r="AH33" s="142" t="str">
        <f>IFERROR(VLOOKUP('DERS YÜKLERİ'!$B$9,T33:AA33,8,0),"")</f>
        <v/>
      </c>
      <c r="AI33" s="142" t="str">
        <f>IFERROR(VLOOKUP('DERS YÜKLERİ'!$B$10,T33:AA33,8,0),"")</f>
        <v/>
      </c>
      <c r="AJ33" s="142" t="str">
        <f>IFERROR(VLOOKUP('DERS YÜKLERİ'!$B$11,T33:AA33,8,0),"")</f>
        <v/>
      </c>
      <c r="AK33" s="142" t="str">
        <f>IFERROR(VLOOKUP('DERS YÜKLERİ'!$B$12,T33:AA33,8,0),"")</f>
        <v/>
      </c>
      <c r="AL33" s="142" t="str">
        <f>IFERROR(VLOOKUP('DERS YÜKLERİ'!$B$13,T33:AA33,8,0),"")</f>
        <v/>
      </c>
      <c r="AM33" s="142" t="str">
        <f>IFERROR(VLOOKUP('DERS YÜKLERİ'!$B$14,T33:AA33,8,0),"")</f>
        <v/>
      </c>
      <c r="AN33" s="142" t="str">
        <f>IFERROR(VLOOKUP('DERS YÜKLERİ'!$B$15,T33:AA33,8,0),"")</f>
        <v/>
      </c>
      <c r="AO33" s="142" t="str">
        <f>IFERROR(VLOOKUP('DERS YÜKLERİ'!$B$16,T33:AA33,8,0),"")</f>
        <v/>
      </c>
      <c r="AP33" s="142" t="str">
        <f>IFERROR(VLOOKUP('DERS YÜKLERİ'!$B$17,T33:AA33,8,0),"")</f>
        <v/>
      </c>
      <c r="AQ33" s="142" t="str">
        <f>IFERROR(VLOOKUP('DERS YÜKLERİ'!$B$18,T33:AA33,8,0),"")</f>
        <v/>
      </c>
      <c r="AR33" s="142" t="str">
        <f>IFERROR(VLOOKUP('DERS YÜKLERİ'!$B$19,T33:AA33,8,0),"")</f>
        <v/>
      </c>
      <c r="AS33" s="142" t="str">
        <f>IFERROR(VLOOKUP('DERS YÜKLERİ'!$B$20,T33:AA33,8,0),"")</f>
        <v/>
      </c>
      <c r="AT33" s="142" t="str">
        <f>IFERROR(VLOOKUP('DERS YÜKLERİ'!$B$21,T33:AA33,8,0),"")</f>
        <v/>
      </c>
      <c r="AU33" s="142" t="str">
        <f>IFERROR(VLOOKUP('DERS YÜKLERİ'!$B$22,T33:AA33,8,0),"")</f>
        <v/>
      </c>
      <c r="AV33" s="142" t="str">
        <f>IFERROR(VLOOKUP('DERS YÜKLERİ'!$B$23,T33:AA33,8,0),"")</f>
        <v/>
      </c>
      <c r="AW33" s="142" t="str">
        <f>IFERROR(VLOOKUP('DERS YÜKLERİ'!$B$25,T33:AA33,8,0),"")</f>
        <v/>
      </c>
      <c r="AX33" s="142" t="str">
        <f>IFERROR(VLOOKUP('DERS YÜKLERİ'!$B$26,T33:AA33,8,0),"")</f>
        <v/>
      </c>
      <c r="AY33" s="142" t="str">
        <f>IFERROR(VLOOKUP('DERS YÜKLERİ'!$B$27,T33:AA33,8,0),"")</f>
        <v/>
      </c>
      <c r="AZ33" s="142" t="str">
        <f>IFERROR(VLOOKUP('DERS YÜKLERİ'!$B$28,T33:AA33,8,0),"")</f>
        <v/>
      </c>
      <c r="BA33" s="142" t="str">
        <f>IFERROR(VLOOKUP('DERS YÜKLERİ'!$B$29,T33:AA33,8,0),"")</f>
        <v/>
      </c>
      <c r="BB33" s="142">
        <f>IFERROR(VLOOKUP('DERS YÜKLERİ'!$B$30,T33:AA33,8,0),"")</f>
        <v>6</v>
      </c>
      <c r="BC33" s="142" t="str">
        <f>IFERROR(VLOOKUP('DERS YÜKLERİ'!$B$31,T33:AA33,8,0),"")</f>
        <v/>
      </c>
      <c r="BD33" s="142" t="str">
        <f>IFERROR(VLOOKUP('DERS YÜKLERİ'!$B$32,T33:AA33,8,0),"")</f>
        <v/>
      </c>
      <c r="BE33" s="142" t="str">
        <f>IFERROR(VLOOKUP('DERS YÜKLERİ'!$B$33,T33:AA33,8,0),"")</f>
        <v/>
      </c>
      <c r="BF33" s="142" t="str">
        <f>IFERROR(VLOOKUP('DERS YÜKLERİ'!$B$34,T33:AA33,8,0),"")</f>
        <v/>
      </c>
      <c r="BG33" s="142" t="str">
        <f>IFERROR(VLOOKUP('DERS YÜKLERİ'!$B$35,T33:AA33,8,0),"")</f>
        <v/>
      </c>
      <c r="BH33" s="142" t="str">
        <f>IFERROR(VLOOKUP('DERS YÜKLERİ'!$B$36,T33:AA33,8,0),"")</f>
        <v/>
      </c>
      <c r="BI33" s="142" t="str">
        <f>IFERROR(VLOOKUP('DERS YÜKLERİ'!$B$37,T33:AA33,8,0),"")</f>
        <v/>
      </c>
      <c r="BJ33" s="142" t="str">
        <f>IFERROR(VLOOKUP('DERS YÜKLERİ'!$B$38,T33:AA33,8,0),"")</f>
        <v/>
      </c>
      <c r="BK33" s="142" t="str">
        <f>IFERROR(VLOOKUP('DERS YÜKLERİ'!$B$39,T33:AA33,8,0),"")</f>
        <v/>
      </c>
      <c r="BL33" s="142" t="str">
        <f>IFERROR(VLOOKUP('DERS YÜKLERİ'!$B$40,T33:AA33,8,0),"")</f>
        <v/>
      </c>
      <c r="BM33" s="142" t="str">
        <f>IFERROR(VLOOKUP('DERS YÜKLERİ'!$B$41,T33:AA33,8,0),"")</f>
        <v/>
      </c>
      <c r="BN33" s="142" t="str">
        <f>IFERROR(VLOOKUP('DERS YÜKLERİ'!$B$42,T33:AA33,8,0),"")</f>
        <v/>
      </c>
      <c r="BO33" s="142" t="str">
        <f>IFERROR(VLOOKUP('DERS YÜKLERİ'!$B$43,T33:AA33,8,0),"")</f>
        <v/>
      </c>
      <c r="BP33" s="142" t="str">
        <f>IFERROR(VLOOKUP('DERS YÜKLERİ'!$B$44,T33:AA33,8,0),"")</f>
        <v/>
      </c>
      <c r="BQ33" s="142" t="str">
        <f>IFERROR(VLOOKUP('DERS YÜKLERİ'!$B$45,T33:AA33,8,0),"")</f>
        <v/>
      </c>
      <c r="BR33" s="142" t="str">
        <f>IFERROR(VLOOKUP('DERS YÜKLERİ'!$B$46,T33:AA33,8,0),"")</f>
        <v/>
      </c>
      <c r="BS33" s="142" t="str">
        <f>IFERROR(VLOOKUP('DERS YÜKLERİ'!$B$47,T33:AA33,8,0),"")</f>
        <v/>
      </c>
      <c r="BT33" s="26"/>
    </row>
    <row r="34" spans="1:72" ht="19.5" customHeight="1" outlineLevel="1">
      <c r="A34" s="110" t="b">
        <v>0</v>
      </c>
      <c r="B34" s="112" t="str">
        <f t="shared" si="6"/>
        <v>KAPALI</v>
      </c>
      <c r="C34" s="1030"/>
      <c r="D34" s="115" t="str">
        <f>IFERROR(VLOOKUP(F34,'LİSTE-FORMÜLLER'!F:L,2,0),"-")</f>
        <v>-</v>
      </c>
      <c r="E34" s="116" t="str">
        <f>IFERROR(VLOOKUP(F34,'LİSTE-FORMÜLLER'!F:L,3,0),"-")</f>
        <v>-</v>
      </c>
      <c r="F34" s="436"/>
      <c r="G34" s="115" t="str">
        <f>IFERROR(VLOOKUP(F34,'LİSTE-FORMÜLLER'!F:L,5,0),"")</f>
        <v/>
      </c>
      <c r="H34" s="115" t="str">
        <f>IFERROR(VLOOKUP(F34,'LİSTE-FORMÜLLER'!F:L,7,0),"-")</f>
        <v>-</v>
      </c>
      <c r="I34" s="387"/>
      <c r="J34" s="388"/>
      <c r="K34" s="203"/>
      <c r="L34" s="121">
        <f t="shared" si="7"/>
        <v>2</v>
      </c>
      <c r="M34" s="121" t="str">
        <f>IFERROR(VLOOKUP(I34,'LİSTE-FORMÜLLER'!$B$2:$C$89,2,0),"*")</f>
        <v>*</v>
      </c>
      <c r="N34" s="122"/>
      <c r="O34" s="124" t="str">
        <f>VLOOKUP('LİSTE-FORMÜLLER'!$A$103,'LİSTE-FORMÜLLER'!$A$92:$B$126,2,0)</f>
        <v>YL-DR SINIFI</v>
      </c>
      <c r="P34" s="124">
        <f>VLOOKUP('LİSTE-FORMÜLLER'!$A$121,'LİSTE-FORMÜLLER'!$A$92:$B$126,2,0)</f>
        <v>0</v>
      </c>
      <c r="Q34" s="126"/>
      <c r="R34" s="174" t="s">
        <v>121</v>
      </c>
      <c r="S34" s="130" t="str">
        <f t="shared" si="8"/>
        <v>3 + 0</v>
      </c>
      <c r="T34" s="175" t="str">
        <f t="shared" si="11"/>
        <v>Prof.Dr. Musa EKEN</v>
      </c>
      <c r="U34" s="178">
        <f>COUNTIF('DERS PROGRAMI'!$F$5:$G$55,R34)</f>
        <v>1</v>
      </c>
      <c r="V34" s="180">
        <f>COUNTIF('DERS PROGRAMI'!$F$62:$G$106,R34)</f>
        <v>1</v>
      </c>
      <c r="W34" s="181" t="str">
        <f>VLOOKUP(U34,'LİSTE-FORMÜLLER'!$U$1:$V$4,2,0)</f>
        <v>✅</v>
      </c>
      <c r="X34" s="182" t="str">
        <f>VLOOKUP(V34,'LİSTE-FORMÜLLER'!$U$1:$V$4,2,0)</f>
        <v>✅</v>
      </c>
      <c r="Y34" s="26"/>
      <c r="Z34" s="142" t="s">
        <v>890</v>
      </c>
      <c r="AA34" s="144">
        <f t="shared" si="10"/>
        <v>6</v>
      </c>
      <c r="AB34" s="148" t="str">
        <f>IFERROR(VLOOKUP('DERS YÜKLERİ'!$B$3,T34:AA34,8,0),"")</f>
        <v/>
      </c>
      <c r="AC34" s="142" t="str">
        <f>IFERROR(VLOOKUP('DERS YÜKLERİ'!$B$4,T34:AA34,8,0),"")</f>
        <v/>
      </c>
      <c r="AD34" s="142">
        <f>IFERROR(VLOOKUP('DERS YÜKLERİ'!$B$5,T34:AA34,8,0),"")</f>
        <v>6</v>
      </c>
      <c r="AE34" s="142" t="str">
        <f>IFERROR(VLOOKUP('DERS YÜKLERİ'!$B$6,T34:AA34,8,0),"")</f>
        <v/>
      </c>
      <c r="AF34" s="142" t="str">
        <f>IFERROR(VLOOKUP('DERS YÜKLERİ'!$B$7,T34:AA34,8,0),"")</f>
        <v/>
      </c>
      <c r="AG34" s="142" t="str">
        <f>IFERROR(VLOOKUP('DERS YÜKLERİ'!$B$8,T34:AA34,8,0),"")</f>
        <v/>
      </c>
      <c r="AH34" s="142" t="str">
        <f>IFERROR(VLOOKUP('DERS YÜKLERİ'!$B$9,T34:AA34,8,0),"")</f>
        <v/>
      </c>
      <c r="AI34" s="142" t="str">
        <f>IFERROR(VLOOKUP('DERS YÜKLERİ'!$B$10,T34:AA34,8,0),"")</f>
        <v/>
      </c>
      <c r="AJ34" s="142" t="str">
        <f>IFERROR(VLOOKUP('DERS YÜKLERİ'!$B$11,T34:AA34,8,0),"")</f>
        <v/>
      </c>
      <c r="AK34" s="142" t="str">
        <f>IFERROR(VLOOKUP('DERS YÜKLERİ'!$B$12,T34:AA34,8,0),"")</f>
        <v/>
      </c>
      <c r="AL34" s="142" t="str">
        <f>IFERROR(VLOOKUP('DERS YÜKLERİ'!$B$13,T34:AA34,8,0),"")</f>
        <v/>
      </c>
      <c r="AM34" s="142" t="str">
        <f>IFERROR(VLOOKUP('DERS YÜKLERİ'!$B$14,T34:AA34,8,0),"")</f>
        <v/>
      </c>
      <c r="AN34" s="142" t="str">
        <f>IFERROR(VLOOKUP('DERS YÜKLERİ'!$B$15,T34:AA34,8,0),"")</f>
        <v/>
      </c>
      <c r="AO34" s="142" t="str">
        <f>IFERROR(VLOOKUP('DERS YÜKLERİ'!$B$16,T34:AA34,8,0),"")</f>
        <v/>
      </c>
      <c r="AP34" s="142" t="str">
        <f>IFERROR(VLOOKUP('DERS YÜKLERİ'!$B$17,T34:AA34,8,0),"")</f>
        <v/>
      </c>
      <c r="AQ34" s="142" t="str">
        <f>IFERROR(VLOOKUP('DERS YÜKLERİ'!$B$18,T34:AA34,8,0),"")</f>
        <v/>
      </c>
      <c r="AR34" s="142" t="str">
        <f>IFERROR(VLOOKUP('DERS YÜKLERİ'!$B$19,T34:AA34,8,0),"")</f>
        <v/>
      </c>
      <c r="AS34" s="142" t="str">
        <f>IFERROR(VLOOKUP('DERS YÜKLERİ'!$B$20,T34:AA34,8,0),"")</f>
        <v/>
      </c>
      <c r="AT34" s="142" t="str">
        <f>IFERROR(VLOOKUP('DERS YÜKLERİ'!$B$21,T34:AA34,8,0),"")</f>
        <v/>
      </c>
      <c r="AU34" s="142" t="str">
        <f>IFERROR(VLOOKUP('DERS YÜKLERİ'!$B$22,T34:AA34,8,0),"")</f>
        <v/>
      </c>
      <c r="AV34" s="142" t="str">
        <f>IFERROR(VLOOKUP('DERS YÜKLERİ'!$B$23,T34:AA34,8,0),"")</f>
        <v/>
      </c>
      <c r="AW34" s="142" t="str">
        <f>IFERROR(VLOOKUP('DERS YÜKLERİ'!$B$25,T34:AA34,8,0),"")</f>
        <v/>
      </c>
      <c r="AX34" s="142" t="str">
        <f>IFERROR(VLOOKUP('DERS YÜKLERİ'!$B$26,T34:AA34,8,0),"")</f>
        <v/>
      </c>
      <c r="AY34" s="142" t="str">
        <f>IFERROR(VLOOKUP('DERS YÜKLERİ'!$B$27,T34:AA34,8,0),"")</f>
        <v/>
      </c>
      <c r="AZ34" s="142" t="str">
        <f>IFERROR(VLOOKUP('DERS YÜKLERİ'!$B$28,T34:AA34,8,0),"")</f>
        <v/>
      </c>
      <c r="BA34" s="142" t="str">
        <f>IFERROR(VLOOKUP('DERS YÜKLERİ'!$B$29,T34:AA34,8,0),"")</f>
        <v/>
      </c>
      <c r="BB34" s="142" t="str">
        <f>IFERROR(VLOOKUP('DERS YÜKLERİ'!$B$30,T34:AA34,8,0),"")</f>
        <v/>
      </c>
      <c r="BC34" s="142" t="str">
        <f>IFERROR(VLOOKUP('DERS YÜKLERİ'!$B$31,T34:AA34,8,0),"")</f>
        <v/>
      </c>
      <c r="BD34" s="142" t="str">
        <f>IFERROR(VLOOKUP('DERS YÜKLERİ'!$B$32,T34:AA34,8,0),"")</f>
        <v/>
      </c>
      <c r="BE34" s="142" t="str">
        <f>IFERROR(VLOOKUP('DERS YÜKLERİ'!$B$33,T34:AA34,8,0),"")</f>
        <v/>
      </c>
      <c r="BF34" s="142" t="str">
        <f>IFERROR(VLOOKUP('DERS YÜKLERİ'!$B$34,T34:AA34,8,0),"")</f>
        <v/>
      </c>
      <c r="BG34" s="142" t="str">
        <f>IFERROR(VLOOKUP('DERS YÜKLERİ'!$B$35,T34:AA34,8,0),"")</f>
        <v/>
      </c>
      <c r="BH34" s="142" t="str">
        <f>IFERROR(VLOOKUP('DERS YÜKLERİ'!$B$36,T34:AA34,8,0),"")</f>
        <v/>
      </c>
      <c r="BI34" s="142" t="str">
        <f>IFERROR(VLOOKUP('DERS YÜKLERİ'!$B$37,T34:AA34,8,0),"")</f>
        <v/>
      </c>
      <c r="BJ34" s="142" t="str">
        <f>IFERROR(VLOOKUP('DERS YÜKLERİ'!$B$38,T34:AA34,8,0),"")</f>
        <v/>
      </c>
      <c r="BK34" s="142" t="str">
        <f>IFERROR(VLOOKUP('DERS YÜKLERİ'!$B$39,T34:AA34,8,0),"")</f>
        <v/>
      </c>
      <c r="BL34" s="142" t="str">
        <f>IFERROR(VLOOKUP('DERS YÜKLERİ'!$B$40,T34:AA34,8,0),"")</f>
        <v/>
      </c>
      <c r="BM34" s="142" t="str">
        <f>IFERROR(VLOOKUP('DERS YÜKLERİ'!$B$41,T34:AA34,8,0),"")</f>
        <v/>
      </c>
      <c r="BN34" s="142" t="str">
        <f>IFERROR(VLOOKUP('DERS YÜKLERİ'!$B$42,T34:AA34,8,0),"")</f>
        <v/>
      </c>
      <c r="BO34" s="142" t="str">
        <f>IFERROR(VLOOKUP('DERS YÜKLERİ'!$B$43,T34:AA34,8,0),"")</f>
        <v/>
      </c>
      <c r="BP34" s="142" t="str">
        <f>IFERROR(VLOOKUP('DERS YÜKLERİ'!$B$44,T34:AA34,8,0),"")</f>
        <v/>
      </c>
      <c r="BQ34" s="142" t="str">
        <f>IFERROR(VLOOKUP('DERS YÜKLERİ'!$B$45,T34:AA34,8,0),"")</f>
        <v/>
      </c>
      <c r="BR34" s="142" t="str">
        <f>IFERROR(VLOOKUP('DERS YÜKLERİ'!$B$46,T34:AA34,8,0),"")</f>
        <v/>
      </c>
      <c r="BS34" s="142" t="str">
        <f>IFERROR(VLOOKUP('DERS YÜKLERİ'!$B$47,T34:AA34,8,0),"")</f>
        <v/>
      </c>
      <c r="BT34" s="26"/>
    </row>
    <row r="35" spans="1:72" ht="19.5" customHeight="1">
      <c r="A35" s="110" t="b">
        <v>1</v>
      </c>
      <c r="B35" s="112" t="str">
        <f t="shared" si="6"/>
        <v>AÇIK</v>
      </c>
      <c r="C35" s="1030"/>
      <c r="D35" s="115" t="str">
        <f>IFERROR(VLOOKUP(F35,'LİSTE-FORMÜLLER'!F:L,2,0),"-")</f>
        <v>SBK 206</v>
      </c>
      <c r="E35" s="116" t="str">
        <f>IFERROR(VLOOKUP(F35,'LİSTE-FORMÜLLER'!F:L,3,0),"-")</f>
        <v>Z</v>
      </c>
      <c r="F35" s="117" t="s">
        <v>150</v>
      </c>
      <c r="G35" s="115" t="str">
        <f>IFERROR(VLOOKUP(F35,'LİSTE-FORMÜLLER'!F:L,5,0),"")</f>
        <v>3 + 0</v>
      </c>
      <c r="H35" s="115">
        <f>IFERROR(VLOOKUP(F35,'LİSTE-FORMÜLLER'!F:L,7,0),"-")</f>
        <v>5</v>
      </c>
      <c r="I35" s="201" t="s">
        <v>108</v>
      </c>
      <c r="J35" s="202" t="s">
        <v>108</v>
      </c>
      <c r="K35" s="120"/>
      <c r="L35" s="121">
        <f t="shared" si="7"/>
        <v>2</v>
      </c>
      <c r="M35" s="121" t="str">
        <f>IFERROR(VLOOKUP(I35,'LİSTE-FORMÜLLER'!$B$2:$C$89,2,0),"*")</f>
        <v>ih</v>
      </c>
      <c r="N35" s="122"/>
      <c r="O35" s="124" t="str">
        <f>VLOOKUP('LİSTE-FORMÜLLER'!$A$105,'LİSTE-FORMÜLLER'!$A$92:$B$126,2,0)</f>
        <v>S2-206</v>
      </c>
      <c r="P35" s="124">
        <f>VLOOKUP('LİSTE-FORMÜLLER'!$A$122,'LİSTE-FORMÜLLER'!$A$92:$B$126,2,0)</f>
        <v>0</v>
      </c>
      <c r="Q35" s="126"/>
      <c r="R35" s="174" t="s">
        <v>122</v>
      </c>
      <c r="S35" s="130" t="str">
        <f t="shared" si="8"/>
        <v>3 + 0</v>
      </c>
      <c r="T35" s="175" t="str">
        <f t="shared" si="11"/>
        <v>Prof.Dr. Hamza AL</v>
      </c>
      <c r="U35" s="178">
        <f>COUNTIF('DERS PROGRAMI'!$F$5:$G$55,R35)</f>
        <v>1</v>
      </c>
      <c r="V35" s="180">
        <f>COUNTIF('DERS PROGRAMI'!$F$62:$G$106,R35)</f>
        <v>1</v>
      </c>
      <c r="W35" s="181" t="str">
        <f>VLOOKUP(U35,'LİSTE-FORMÜLLER'!$U$1:$V$4,2,0)</f>
        <v>✅</v>
      </c>
      <c r="X35" s="182" t="str">
        <f>VLOOKUP(V35,'LİSTE-FORMÜLLER'!$U$1:$V$4,2,0)</f>
        <v>✅</v>
      </c>
      <c r="Y35" s="26"/>
      <c r="Z35" s="142" t="s">
        <v>890</v>
      </c>
      <c r="AA35" s="144">
        <f t="shared" si="10"/>
        <v>6</v>
      </c>
      <c r="AB35" s="148" t="str">
        <f>IFERROR(VLOOKUP('DERS YÜKLERİ'!$B$3,T35:AA35,8,0),"")</f>
        <v/>
      </c>
      <c r="AC35" s="142">
        <f>IFERROR(VLOOKUP('DERS YÜKLERİ'!$B$4,T35:AA35,8,0),"")</f>
        <v>6</v>
      </c>
      <c r="AD35" s="142" t="str">
        <f>IFERROR(VLOOKUP('DERS YÜKLERİ'!$B$5,T35:AA35,8,0),"")</f>
        <v/>
      </c>
      <c r="AE35" s="142" t="str">
        <f>IFERROR(VLOOKUP('DERS YÜKLERİ'!$B$6,T35:AA35,8,0),"")</f>
        <v/>
      </c>
      <c r="AF35" s="142" t="str">
        <f>IFERROR(VLOOKUP('DERS YÜKLERİ'!$B$7,T35:AA35,8,0),"")</f>
        <v/>
      </c>
      <c r="AG35" s="142" t="str">
        <f>IFERROR(VLOOKUP('DERS YÜKLERİ'!$B$8,T35:AA35,8,0),"")</f>
        <v/>
      </c>
      <c r="AH35" s="142" t="str">
        <f>IFERROR(VLOOKUP('DERS YÜKLERİ'!$B$9,T35:AA35,8,0),"")</f>
        <v/>
      </c>
      <c r="AI35" s="142" t="str">
        <f>IFERROR(VLOOKUP('DERS YÜKLERİ'!$B$10,T35:AA35,8,0),"")</f>
        <v/>
      </c>
      <c r="AJ35" s="142" t="str">
        <f>IFERROR(VLOOKUP('DERS YÜKLERİ'!$B$11,T35:AA35,8,0),"")</f>
        <v/>
      </c>
      <c r="AK35" s="142" t="str">
        <f>IFERROR(VLOOKUP('DERS YÜKLERİ'!$B$12,T35:AA35,8,0),"")</f>
        <v/>
      </c>
      <c r="AL35" s="142" t="str">
        <f>IFERROR(VLOOKUP('DERS YÜKLERİ'!$B$13,T35:AA35,8,0),"")</f>
        <v/>
      </c>
      <c r="AM35" s="142" t="str">
        <f>IFERROR(VLOOKUP('DERS YÜKLERİ'!$B$14,T35:AA35,8,0),"")</f>
        <v/>
      </c>
      <c r="AN35" s="142" t="str">
        <f>IFERROR(VLOOKUP('DERS YÜKLERİ'!$B$15,T35:AA35,8,0),"")</f>
        <v/>
      </c>
      <c r="AO35" s="142" t="str">
        <f>IFERROR(VLOOKUP('DERS YÜKLERİ'!$B$16,T35:AA35,8,0),"")</f>
        <v/>
      </c>
      <c r="AP35" s="142" t="str">
        <f>IFERROR(VLOOKUP('DERS YÜKLERİ'!$B$17,T35:AA35,8,0),"")</f>
        <v/>
      </c>
      <c r="AQ35" s="142" t="str">
        <f>IFERROR(VLOOKUP('DERS YÜKLERİ'!$B$18,T35:AA35,8,0),"")</f>
        <v/>
      </c>
      <c r="AR35" s="142" t="str">
        <f>IFERROR(VLOOKUP('DERS YÜKLERİ'!$B$19,T35:AA35,8,0),"")</f>
        <v/>
      </c>
      <c r="AS35" s="142" t="str">
        <f>IFERROR(VLOOKUP('DERS YÜKLERİ'!$B$20,T35:AA35,8,0),"")</f>
        <v/>
      </c>
      <c r="AT35" s="142" t="str">
        <f>IFERROR(VLOOKUP('DERS YÜKLERİ'!$B$21,T35:AA35,8,0),"")</f>
        <v/>
      </c>
      <c r="AU35" s="142" t="str">
        <f>IFERROR(VLOOKUP('DERS YÜKLERİ'!$B$22,T35:AA35,8,0),"")</f>
        <v/>
      </c>
      <c r="AV35" s="142" t="str">
        <f>IFERROR(VLOOKUP('DERS YÜKLERİ'!$B$23,T35:AA35,8,0),"")</f>
        <v/>
      </c>
      <c r="AW35" s="142" t="str">
        <f>IFERROR(VLOOKUP('DERS YÜKLERİ'!$B$25,T35:AA35,8,0),"")</f>
        <v/>
      </c>
      <c r="AX35" s="142" t="str">
        <f>IFERROR(VLOOKUP('DERS YÜKLERİ'!$B$26,T35:AA35,8,0),"")</f>
        <v/>
      </c>
      <c r="AY35" s="142" t="str">
        <f>IFERROR(VLOOKUP('DERS YÜKLERİ'!$B$27,T35:AA35,8,0),"")</f>
        <v/>
      </c>
      <c r="AZ35" s="142" t="str">
        <f>IFERROR(VLOOKUP('DERS YÜKLERİ'!$B$28,T35:AA35,8,0),"")</f>
        <v/>
      </c>
      <c r="BA35" s="142" t="str">
        <f>IFERROR(VLOOKUP('DERS YÜKLERİ'!$B$29,T35:AA35,8,0),"")</f>
        <v/>
      </c>
      <c r="BB35" s="142" t="str">
        <f>IFERROR(VLOOKUP('DERS YÜKLERİ'!$B$30,T35:AA35,8,0),"")</f>
        <v/>
      </c>
      <c r="BC35" s="142" t="str">
        <f>IFERROR(VLOOKUP('DERS YÜKLERİ'!$B$31,T35:AA35,8,0),"")</f>
        <v/>
      </c>
      <c r="BD35" s="142" t="str">
        <f>IFERROR(VLOOKUP('DERS YÜKLERİ'!$B$32,T35:AA35,8,0),"")</f>
        <v/>
      </c>
      <c r="BE35" s="142" t="str">
        <f>IFERROR(VLOOKUP('DERS YÜKLERİ'!$B$33,T35:AA35,8,0),"")</f>
        <v/>
      </c>
      <c r="BF35" s="142" t="str">
        <f>IFERROR(VLOOKUP('DERS YÜKLERİ'!$B$34,T35:AA35,8,0),"")</f>
        <v/>
      </c>
      <c r="BG35" s="142" t="str">
        <f>IFERROR(VLOOKUP('DERS YÜKLERİ'!$B$35,T35:AA35,8,0),"")</f>
        <v/>
      </c>
      <c r="BH35" s="142" t="str">
        <f>IFERROR(VLOOKUP('DERS YÜKLERİ'!$B$36,T35:AA35,8,0),"")</f>
        <v/>
      </c>
      <c r="BI35" s="142" t="str">
        <f>IFERROR(VLOOKUP('DERS YÜKLERİ'!$B$37,T35:AA35,8,0),"")</f>
        <v/>
      </c>
      <c r="BJ35" s="142" t="str">
        <f>IFERROR(VLOOKUP('DERS YÜKLERİ'!$B$38,T35:AA35,8,0),"")</f>
        <v/>
      </c>
      <c r="BK35" s="142" t="str">
        <f>IFERROR(VLOOKUP('DERS YÜKLERİ'!$B$39,T35:AA35,8,0),"")</f>
        <v/>
      </c>
      <c r="BL35" s="142" t="str">
        <f>IFERROR(VLOOKUP('DERS YÜKLERİ'!$B$40,T35:AA35,8,0),"")</f>
        <v/>
      </c>
      <c r="BM35" s="142" t="str">
        <f>IFERROR(VLOOKUP('DERS YÜKLERİ'!$B$41,T35:AA35,8,0),"")</f>
        <v/>
      </c>
      <c r="BN35" s="142" t="str">
        <f>IFERROR(VLOOKUP('DERS YÜKLERİ'!$B$42,T35:AA35,8,0),"")</f>
        <v/>
      </c>
      <c r="BO35" s="142" t="str">
        <f>IFERROR(VLOOKUP('DERS YÜKLERİ'!$B$43,T35:AA35,8,0),"")</f>
        <v/>
      </c>
      <c r="BP35" s="142" t="str">
        <f>IFERROR(VLOOKUP('DERS YÜKLERİ'!$B$44,T35:AA35,8,0),"")</f>
        <v/>
      </c>
      <c r="BQ35" s="142" t="str">
        <f>IFERROR(VLOOKUP('DERS YÜKLERİ'!$B$45,T35:AA35,8,0),"")</f>
        <v/>
      </c>
      <c r="BR35" s="142" t="str">
        <f>IFERROR(VLOOKUP('DERS YÜKLERİ'!$B$46,T35:AA35,8,0),"")</f>
        <v/>
      </c>
      <c r="BS35" s="142" t="str">
        <f>IFERROR(VLOOKUP('DERS YÜKLERİ'!$B$47,T35:AA35,8,0),"")</f>
        <v/>
      </c>
      <c r="BT35" s="26"/>
    </row>
    <row r="36" spans="1:72" ht="19.5" customHeight="1" outlineLevel="1">
      <c r="A36" s="110" t="b">
        <v>0</v>
      </c>
      <c r="B36" s="112" t="str">
        <f t="shared" si="6"/>
        <v>KAPALI</v>
      </c>
      <c r="C36" s="1030"/>
      <c r="D36" s="115" t="str">
        <f>IFERROR(VLOOKUP(F36,'LİSTE-FORMÜLLER'!F:L,2,0),"-")</f>
        <v>-</v>
      </c>
      <c r="E36" s="116" t="str">
        <f>IFERROR(VLOOKUP(F36,'LİSTE-FORMÜLLER'!F:L,3,0),"-")</f>
        <v>-</v>
      </c>
      <c r="F36" s="117"/>
      <c r="G36" s="115" t="str">
        <f>IFERROR(VLOOKUP(F36,'LİSTE-FORMÜLLER'!F:L,5,0),"")</f>
        <v/>
      </c>
      <c r="H36" s="115" t="str">
        <f>IFERROR(VLOOKUP(F36,'LİSTE-FORMÜLLER'!F:L,7,0),"-")</f>
        <v>-</v>
      </c>
      <c r="I36" s="201"/>
      <c r="J36" s="202"/>
      <c r="K36" s="120"/>
      <c r="L36" s="121">
        <f t="shared" si="7"/>
        <v>2</v>
      </c>
      <c r="M36" s="121" t="str">
        <f>IFERROR(VLOOKUP(I36,'LİSTE-FORMÜLLER'!$B$2:$C$89,2,0),"*")</f>
        <v>*</v>
      </c>
      <c r="N36" s="122"/>
      <c r="O36" s="124" t="str">
        <f>VLOOKUP('LİSTE-FORMÜLLER'!$A$107,'LİSTE-FORMÜLLER'!$A$92:$B$126,2,0)</f>
        <v>S2-201</v>
      </c>
      <c r="P36" s="124">
        <f>VLOOKUP('LİSTE-FORMÜLLER'!$A$123,'LİSTE-FORMÜLLER'!$A$92:$B$126,2,0)</f>
        <v>0</v>
      </c>
      <c r="Q36" s="126"/>
      <c r="R36" s="174" t="s">
        <v>876</v>
      </c>
      <c r="S36" s="130" t="e">
        <f t="shared" si="8"/>
        <v>#N/A</v>
      </c>
      <c r="T36" s="175" t="str">
        <f t="shared" si="11"/>
        <v>-</v>
      </c>
      <c r="U36" s="178">
        <f>COUNTIF('DERS PROGRAMI'!$F$5:$G$55,R36)</f>
        <v>75</v>
      </c>
      <c r="V36" s="180">
        <f>COUNTIF('DERS PROGRAMI'!$F$62:$G$106,R36)</f>
        <v>56</v>
      </c>
      <c r="W36" s="181" t="e">
        <f>VLOOKUP(U36,'LİSTE-FORMÜLLER'!$U$1:$V$4,2,0)</f>
        <v>#N/A</v>
      </c>
      <c r="X36" s="182" t="e">
        <f>VLOOKUP(V36,'LİSTE-FORMÜLLER'!$U$1:$V$4,2,0)</f>
        <v>#N/A</v>
      </c>
      <c r="Y36" s="26"/>
      <c r="Z36" s="142" t="s">
        <v>876</v>
      </c>
      <c r="AA36" s="144" t="e">
        <f t="shared" si="10"/>
        <v>#VALUE!</v>
      </c>
      <c r="AB36" s="148" t="str">
        <f>IFERROR(VLOOKUP('DERS YÜKLERİ'!$B$3,T36:AA36,8,0),"")</f>
        <v/>
      </c>
      <c r="AC36" s="142" t="str">
        <f>IFERROR(VLOOKUP('DERS YÜKLERİ'!$B$4,T36:AA36,8,0),"")</f>
        <v/>
      </c>
      <c r="AD36" s="142" t="str">
        <f>IFERROR(VLOOKUP('DERS YÜKLERİ'!$B$5,T36:AA36,8,0),"")</f>
        <v/>
      </c>
      <c r="AE36" s="142" t="str">
        <f>IFERROR(VLOOKUP('DERS YÜKLERİ'!$B$6,T36:AA36,8,0),"")</f>
        <v/>
      </c>
      <c r="AF36" s="142" t="str">
        <f>IFERROR(VLOOKUP('DERS YÜKLERİ'!$B$7,T36:AA36,8,0),"")</f>
        <v/>
      </c>
      <c r="AG36" s="142" t="str">
        <f>IFERROR(VLOOKUP('DERS YÜKLERİ'!$B$8,T36:AA36,8,0),"")</f>
        <v/>
      </c>
      <c r="AH36" s="142" t="str">
        <f>IFERROR(VLOOKUP('DERS YÜKLERİ'!$B$9,T36:AA36,8,0),"")</f>
        <v/>
      </c>
      <c r="AI36" s="142" t="str">
        <f>IFERROR(VLOOKUP('DERS YÜKLERİ'!$B$10,T36:AA36,8,0),"")</f>
        <v/>
      </c>
      <c r="AJ36" s="142" t="str">
        <f>IFERROR(VLOOKUP('DERS YÜKLERİ'!$B$11,T36:AA36,8,0),"")</f>
        <v/>
      </c>
      <c r="AK36" s="142" t="str">
        <f>IFERROR(VLOOKUP('DERS YÜKLERİ'!$B$12,T36:AA36,8,0),"")</f>
        <v/>
      </c>
      <c r="AL36" s="142" t="str">
        <f>IFERROR(VLOOKUP('DERS YÜKLERİ'!$B$13,T36:AA36,8,0),"")</f>
        <v/>
      </c>
      <c r="AM36" s="142" t="str">
        <f>IFERROR(VLOOKUP('DERS YÜKLERİ'!$B$14,T36:AA36,8,0),"")</f>
        <v/>
      </c>
      <c r="AN36" s="142" t="str">
        <f>IFERROR(VLOOKUP('DERS YÜKLERİ'!$B$15,T36:AA36,8,0),"")</f>
        <v/>
      </c>
      <c r="AO36" s="142" t="str">
        <f>IFERROR(VLOOKUP('DERS YÜKLERİ'!$B$16,T36:AA36,8,0),"")</f>
        <v/>
      </c>
      <c r="AP36" s="142" t="str">
        <f>IFERROR(VLOOKUP('DERS YÜKLERİ'!$B$17,T36:AA36,8,0),"")</f>
        <v/>
      </c>
      <c r="AQ36" s="142" t="str">
        <f>IFERROR(VLOOKUP('DERS YÜKLERİ'!$B$18,T36:AA36,8,0),"")</f>
        <v/>
      </c>
      <c r="AR36" s="142" t="str">
        <f>IFERROR(VLOOKUP('DERS YÜKLERİ'!$B$19,T36:AA36,8,0),"")</f>
        <v/>
      </c>
      <c r="AS36" s="142" t="str">
        <f>IFERROR(VLOOKUP('DERS YÜKLERİ'!$B$20,T36:AA36,8,0),"")</f>
        <v/>
      </c>
      <c r="AT36" s="142" t="str">
        <f>IFERROR(VLOOKUP('DERS YÜKLERİ'!$B$21,T36:AA36,8,0),"")</f>
        <v/>
      </c>
      <c r="AU36" s="142" t="str">
        <f>IFERROR(VLOOKUP('DERS YÜKLERİ'!$B$22,T36:AA36,8,0),"")</f>
        <v/>
      </c>
      <c r="AV36" s="142" t="str">
        <f>IFERROR(VLOOKUP('DERS YÜKLERİ'!$B$23,T36:AA36,8,0),"")</f>
        <v/>
      </c>
      <c r="AW36" s="142" t="str">
        <f>IFERROR(VLOOKUP('DERS YÜKLERİ'!$B$25,T36:AA36,8,0),"")</f>
        <v/>
      </c>
      <c r="AX36" s="142" t="str">
        <f>IFERROR(VLOOKUP('DERS YÜKLERİ'!$B$26,T36:AA36,8,0),"")</f>
        <v/>
      </c>
      <c r="AY36" s="142" t="str">
        <f>IFERROR(VLOOKUP('DERS YÜKLERİ'!$B$27,T36:AA36,8,0),"")</f>
        <v/>
      </c>
      <c r="AZ36" s="142" t="str">
        <f>IFERROR(VLOOKUP('DERS YÜKLERİ'!$B$28,T36:AA36,8,0),"")</f>
        <v/>
      </c>
      <c r="BA36" s="142" t="str">
        <f>IFERROR(VLOOKUP('DERS YÜKLERİ'!$B$29,T36:AA36,8,0),"")</f>
        <v/>
      </c>
      <c r="BB36" s="142" t="str">
        <f>IFERROR(VLOOKUP('DERS YÜKLERİ'!$B$30,T36:AA36,8,0),"")</f>
        <v/>
      </c>
      <c r="BC36" s="142" t="str">
        <f>IFERROR(VLOOKUP('DERS YÜKLERİ'!$B$31,T36:AA36,8,0),"")</f>
        <v/>
      </c>
      <c r="BD36" s="142" t="str">
        <f>IFERROR(VLOOKUP('DERS YÜKLERİ'!$B$32,T36:AA36,8,0),"")</f>
        <v/>
      </c>
      <c r="BE36" s="142" t="str">
        <f>IFERROR(VLOOKUP('DERS YÜKLERİ'!$B$33,T36:AA36,8,0),"")</f>
        <v/>
      </c>
      <c r="BF36" s="142" t="str">
        <f>IFERROR(VLOOKUP('DERS YÜKLERİ'!$B$34,T36:AA36,8,0),"")</f>
        <v/>
      </c>
      <c r="BG36" s="142" t="str">
        <f>IFERROR(VLOOKUP('DERS YÜKLERİ'!$B$35,T36:AA36,8,0),"")</f>
        <v/>
      </c>
      <c r="BH36" s="142" t="str">
        <f>IFERROR(VLOOKUP('DERS YÜKLERİ'!$B$36,T36:AA36,8,0),"")</f>
        <v/>
      </c>
      <c r="BI36" s="142" t="str">
        <f>IFERROR(VLOOKUP('DERS YÜKLERİ'!$B$37,T36:AA36,8,0),"")</f>
        <v/>
      </c>
      <c r="BJ36" s="142" t="str">
        <f>IFERROR(VLOOKUP('DERS YÜKLERİ'!$B$38,T36:AA36,8,0),"")</f>
        <v/>
      </c>
      <c r="BK36" s="142" t="str">
        <f>IFERROR(VLOOKUP('DERS YÜKLERİ'!$B$39,T36:AA36,8,0),"")</f>
        <v/>
      </c>
      <c r="BL36" s="142" t="str">
        <f>IFERROR(VLOOKUP('DERS YÜKLERİ'!$B$40,T36:AA36,8,0),"")</f>
        <v/>
      </c>
      <c r="BM36" s="142" t="str">
        <f>IFERROR(VLOOKUP('DERS YÜKLERİ'!$B$41,T36:AA36,8,0),"")</f>
        <v/>
      </c>
      <c r="BN36" s="142" t="str">
        <f>IFERROR(VLOOKUP('DERS YÜKLERİ'!$B$42,T36:AA36,8,0),"")</f>
        <v/>
      </c>
      <c r="BO36" s="142" t="str">
        <f>IFERROR(VLOOKUP('DERS YÜKLERİ'!$B$43,T36:AA36,8,0),"")</f>
        <v/>
      </c>
      <c r="BP36" s="142" t="str">
        <f>IFERROR(VLOOKUP('DERS YÜKLERİ'!$B$44,T36:AA36,8,0),"")</f>
        <v/>
      </c>
      <c r="BQ36" s="142" t="str">
        <f>IFERROR(VLOOKUP('DERS YÜKLERİ'!$B$45,T36:AA36,8,0),"")</f>
        <v/>
      </c>
      <c r="BR36" s="142" t="str">
        <f>IFERROR(VLOOKUP('DERS YÜKLERİ'!$B$46,T36:AA36,8,0),"")</f>
        <v/>
      </c>
      <c r="BS36" s="142" t="str">
        <f>IFERROR(VLOOKUP('DERS YÜKLERİ'!$B$47,T36:AA36,8,0),"")</f>
        <v/>
      </c>
      <c r="BT36" s="26"/>
    </row>
    <row r="37" spans="1:72" ht="19.5" customHeight="1">
      <c r="A37" s="110" t="b">
        <v>1</v>
      </c>
      <c r="B37" s="112" t="str">
        <f t="shared" si="6"/>
        <v>AÇIK</v>
      </c>
      <c r="C37" s="1030"/>
      <c r="D37" s="115" t="str">
        <f>IFERROR(VLOOKUP(F37,'LİSTE-FORMÜLLER'!F:L,2,0),"-")</f>
        <v>ULI 202</v>
      </c>
      <c r="E37" s="116" t="str">
        <f>IFERROR(VLOOKUP(F37,'LİSTE-FORMÜLLER'!F:L,3,0),"-")</f>
        <v>Z</v>
      </c>
      <c r="F37" s="117" t="s">
        <v>167</v>
      </c>
      <c r="G37" s="115" t="str">
        <f>IFERROR(VLOOKUP(F37,'LİSTE-FORMÜLLER'!F:L,5,0),"")</f>
        <v>3 + 0</v>
      </c>
      <c r="H37" s="115">
        <f>IFERROR(VLOOKUP(F37,'LİSTE-FORMÜLLER'!F:L,7,0),"-")</f>
        <v>5</v>
      </c>
      <c r="I37" s="201" t="s">
        <v>162</v>
      </c>
      <c r="J37" s="202" t="s">
        <v>162</v>
      </c>
      <c r="K37" s="120"/>
      <c r="L37" s="121">
        <f t="shared" si="7"/>
        <v>2</v>
      </c>
      <c r="M37" s="121" t="str">
        <f>IFERROR(VLOOKUP(I37,'LİSTE-FORMÜLLER'!$B$2:$C$89,2,0),"*")</f>
        <v>nk</v>
      </c>
      <c r="N37" s="122"/>
      <c r="O37" s="124" t="str">
        <f>VLOOKUP('LİSTE-FORMÜLLER'!$A$108,'LİSTE-FORMÜLLER'!$A$92:$B$126,2,0)</f>
        <v>S1-203</v>
      </c>
      <c r="P37" s="124">
        <f>VLOOKUP('LİSTE-FORMÜLLER'!$A$124,'LİSTE-FORMÜLLER'!$A$92:$B$126,2,0)</f>
        <v>0</v>
      </c>
      <c r="Q37" s="126"/>
      <c r="R37" s="174" t="s">
        <v>876</v>
      </c>
      <c r="S37" s="130" t="e">
        <f t="shared" si="8"/>
        <v>#N/A</v>
      </c>
      <c r="T37" s="175" t="str">
        <f t="shared" si="11"/>
        <v>-</v>
      </c>
      <c r="U37" s="178">
        <f>COUNTIF('DERS PROGRAMI'!$F$5:$G$55,R37)</f>
        <v>75</v>
      </c>
      <c r="V37" s="180">
        <f>COUNTIF('DERS PROGRAMI'!$F$62:$G$106,R37)</f>
        <v>56</v>
      </c>
      <c r="W37" s="181" t="e">
        <f>VLOOKUP(U37,'LİSTE-FORMÜLLER'!$U$1:$V$4,2,0)</f>
        <v>#N/A</v>
      </c>
      <c r="X37" s="182" t="e">
        <f>VLOOKUP(V37,'LİSTE-FORMÜLLER'!$U$1:$V$4,2,0)</f>
        <v>#N/A</v>
      </c>
      <c r="Y37" s="26"/>
      <c r="Z37" s="142" t="s">
        <v>876</v>
      </c>
      <c r="AA37" s="144" t="e">
        <f t="shared" si="10"/>
        <v>#VALUE!</v>
      </c>
      <c r="AB37" s="148" t="str">
        <f>IFERROR(VLOOKUP('DERS YÜKLERİ'!$B$3,T37:AA37,8,0),"")</f>
        <v/>
      </c>
      <c r="AC37" s="142" t="str">
        <f>IFERROR(VLOOKUP('DERS YÜKLERİ'!$B$4,T37:AA37,8,0),"")</f>
        <v/>
      </c>
      <c r="AD37" s="142" t="str">
        <f>IFERROR(VLOOKUP('DERS YÜKLERİ'!$B$5,T37:AA37,8,0),"")</f>
        <v/>
      </c>
      <c r="AE37" s="142" t="str">
        <f>IFERROR(VLOOKUP('DERS YÜKLERİ'!$B$6,T37:AA37,8,0),"")</f>
        <v/>
      </c>
      <c r="AF37" s="142" t="str">
        <f>IFERROR(VLOOKUP('DERS YÜKLERİ'!$B$7,T37:AA37,8,0),"")</f>
        <v/>
      </c>
      <c r="AG37" s="142" t="str">
        <f>IFERROR(VLOOKUP('DERS YÜKLERİ'!$B$8,T37:AA37,8,0),"")</f>
        <v/>
      </c>
      <c r="AH37" s="142" t="str">
        <f>IFERROR(VLOOKUP('DERS YÜKLERİ'!$B$9,T37:AA37,8,0),"")</f>
        <v/>
      </c>
      <c r="AI37" s="142" t="str">
        <f>IFERROR(VLOOKUP('DERS YÜKLERİ'!$B$10,T37:AA37,8,0),"")</f>
        <v/>
      </c>
      <c r="AJ37" s="142" t="str">
        <f>IFERROR(VLOOKUP('DERS YÜKLERİ'!$B$11,T37:AA37,8,0),"")</f>
        <v/>
      </c>
      <c r="AK37" s="142" t="str">
        <f>IFERROR(VLOOKUP('DERS YÜKLERİ'!$B$12,T37:AA37,8,0),"")</f>
        <v/>
      </c>
      <c r="AL37" s="142" t="str">
        <f>IFERROR(VLOOKUP('DERS YÜKLERİ'!$B$13,T37:AA37,8,0),"")</f>
        <v/>
      </c>
      <c r="AM37" s="142" t="str">
        <f>IFERROR(VLOOKUP('DERS YÜKLERİ'!$B$14,T37:AA37,8,0),"")</f>
        <v/>
      </c>
      <c r="AN37" s="142" t="str">
        <f>IFERROR(VLOOKUP('DERS YÜKLERİ'!$B$15,T37:AA37,8,0),"")</f>
        <v/>
      </c>
      <c r="AO37" s="142" t="str">
        <f>IFERROR(VLOOKUP('DERS YÜKLERİ'!$B$16,T37:AA37,8,0),"")</f>
        <v/>
      </c>
      <c r="AP37" s="142" t="str">
        <f>IFERROR(VLOOKUP('DERS YÜKLERİ'!$B$17,T37:AA37,8,0),"")</f>
        <v/>
      </c>
      <c r="AQ37" s="142" t="str">
        <f>IFERROR(VLOOKUP('DERS YÜKLERİ'!$B$18,T37:AA37,8,0),"")</f>
        <v/>
      </c>
      <c r="AR37" s="142" t="str">
        <f>IFERROR(VLOOKUP('DERS YÜKLERİ'!$B$19,T37:AA37,8,0),"")</f>
        <v/>
      </c>
      <c r="AS37" s="142" t="str">
        <f>IFERROR(VLOOKUP('DERS YÜKLERİ'!$B$20,T37:AA37,8,0),"")</f>
        <v/>
      </c>
      <c r="AT37" s="142" t="str">
        <f>IFERROR(VLOOKUP('DERS YÜKLERİ'!$B$21,T37:AA37,8,0),"")</f>
        <v/>
      </c>
      <c r="AU37" s="142" t="str">
        <f>IFERROR(VLOOKUP('DERS YÜKLERİ'!$B$22,T37:AA37,8,0),"")</f>
        <v/>
      </c>
      <c r="AV37" s="142" t="str">
        <f>IFERROR(VLOOKUP('DERS YÜKLERİ'!$B$23,T37:AA37,8,0),"")</f>
        <v/>
      </c>
      <c r="AW37" s="142" t="str">
        <f>IFERROR(VLOOKUP('DERS YÜKLERİ'!$B$25,T37:AA37,8,0),"")</f>
        <v/>
      </c>
      <c r="AX37" s="142" t="str">
        <f>IFERROR(VLOOKUP('DERS YÜKLERİ'!$B$26,T37:AA37,8,0),"")</f>
        <v/>
      </c>
      <c r="AY37" s="142" t="str">
        <f>IFERROR(VLOOKUP('DERS YÜKLERİ'!$B$27,T37:AA37,8,0),"")</f>
        <v/>
      </c>
      <c r="AZ37" s="142" t="str">
        <f>IFERROR(VLOOKUP('DERS YÜKLERİ'!$B$28,T37:AA37,8,0),"")</f>
        <v/>
      </c>
      <c r="BA37" s="142" t="str">
        <f>IFERROR(VLOOKUP('DERS YÜKLERİ'!$B$29,T37:AA37,8,0),"")</f>
        <v/>
      </c>
      <c r="BB37" s="142" t="str">
        <f>IFERROR(VLOOKUP('DERS YÜKLERİ'!$B$30,T37:AA37,8,0),"")</f>
        <v/>
      </c>
      <c r="BC37" s="142" t="str">
        <f>IFERROR(VLOOKUP('DERS YÜKLERİ'!$B$31,T37:AA37,8,0),"")</f>
        <v/>
      </c>
      <c r="BD37" s="142" t="str">
        <f>IFERROR(VLOOKUP('DERS YÜKLERİ'!$B$32,T37:AA37,8,0),"")</f>
        <v/>
      </c>
      <c r="BE37" s="142" t="str">
        <f>IFERROR(VLOOKUP('DERS YÜKLERİ'!$B$33,T37:AA37,8,0),"")</f>
        <v/>
      </c>
      <c r="BF37" s="142" t="str">
        <f>IFERROR(VLOOKUP('DERS YÜKLERİ'!$B$34,T37:AA37,8,0),"")</f>
        <v/>
      </c>
      <c r="BG37" s="142" t="str">
        <f>IFERROR(VLOOKUP('DERS YÜKLERİ'!$B$35,T37:AA37,8,0),"")</f>
        <v/>
      </c>
      <c r="BH37" s="142" t="str">
        <f>IFERROR(VLOOKUP('DERS YÜKLERİ'!$B$36,T37:AA37,8,0),"")</f>
        <v/>
      </c>
      <c r="BI37" s="142" t="str">
        <f>IFERROR(VLOOKUP('DERS YÜKLERİ'!$B$37,T37:AA37,8,0),"")</f>
        <v/>
      </c>
      <c r="BJ37" s="142" t="str">
        <f>IFERROR(VLOOKUP('DERS YÜKLERİ'!$B$38,T37:AA37,8,0),"")</f>
        <v/>
      </c>
      <c r="BK37" s="142" t="str">
        <f>IFERROR(VLOOKUP('DERS YÜKLERİ'!$B$39,T37:AA37,8,0),"")</f>
        <v/>
      </c>
      <c r="BL37" s="142" t="str">
        <f>IFERROR(VLOOKUP('DERS YÜKLERİ'!$B$40,T37:AA37,8,0),"")</f>
        <v/>
      </c>
      <c r="BM37" s="142" t="str">
        <f>IFERROR(VLOOKUP('DERS YÜKLERİ'!$B$41,T37:AA37,8,0),"")</f>
        <v/>
      </c>
      <c r="BN37" s="142" t="str">
        <f>IFERROR(VLOOKUP('DERS YÜKLERİ'!$B$42,T37:AA37,8,0),"")</f>
        <v/>
      </c>
      <c r="BO37" s="142" t="str">
        <f>IFERROR(VLOOKUP('DERS YÜKLERİ'!$B$43,T37:AA37,8,0),"")</f>
        <v/>
      </c>
      <c r="BP37" s="142" t="str">
        <f>IFERROR(VLOOKUP('DERS YÜKLERİ'!$B$44,T37:AA37,8,0),"")</f>
        <v/>
      </c>
      <c r="BQ37" s="142" t="str">
        <f>IFERROR(VLOOKUP('DERS YÜKLERİ'!$B$45,T37:AA37,8,0),"")</f>
        <v/>
      </c>
      <c r="BR37" s="142" t="str">
        <f>IFERROR(VLOOKUP('DERS YÜKLERİ'!$B$46,T37:AA37,8,0),"")</f>
        <v/>
      </c>
      <c r="BS37" s="142" t="str">
        <f>IFERROR(VLOOKUP('DERS YÜKLERİ'!$B$47,T37:AA37,8,0),"")</f>
        <v/>
      </c>
      <c r="BT37" s="26"/>
    </row>
    <row r="38" spans="1:72" ht="19.5" customHeight="1" outlineLevel="1">
      <c r="A38" s="110" t="b">
        <v>0</v>
      </c>
      <c r="B38" s="112" t="str">
        <f t="shared" si="6"/>
        <v>KAPALI</v>
      </c>
      <c r="C38" s="1030"/>
      <c r="D38" s="115" t="str">
        <f>IFERROR(VLOOKUP(F38,'LİSTE-FORMÜLLER'!F:L,2,0),"-")</f>
        <v>-</v>
      </c>
      <c r="E38" s="116" t="str">
        <f>IFERROR(VLOOKUP(F38,'LİSTE-FORMÜLLER'!F:L,3,0),"-")</f>
        <v>-</v>
      </c>
      <c r="F38" s="117"/>
      <c r="G38" s="115" t="str">
        <f>IFERROR(VLOOKUP(F38,'LİSTE-FORMÜLLER'!F:L,5,0),"")</f>
        <v/>
      </c>
      <c r="H38" s="115" t="str">
        <f>IFERROR(VLOOKUP(F38,'LİSTE-FORMÜLLER'!F:L,7,0),"-")</f>
        <v>-</v>
      </c>
      <c r="I38" s="201"/>
      <c r="J38" s="202"/>
      <c r="K38" s="120"/>
      <c r="L38" s="121">
        <f t="shared" si="7"/>
        <v>2</v>
      </c>
      <c r="M38" s="121" t="str">
        <f>IFERROR(VLOOKUP(I38,'LİSTE-FORMÜLLER'!$B$2:$C$89,2,0),"*")</f>
        <v>*</v>
      </c>
      <c r="N38" s="122"/>
      <c r="O38" s="124" t="str">
        <f>VLOOKUP('LİSTE-FORMÜLLER'!$A$109,'LİSTE-FORMÜLLER'!$A$92:$B$126,2,0)</f>
        <v>Kongre Mer. Salon 7</v>
      </c>
      <c r="P38" s="124">
        <f>VLOOKUP('LİSTE-FORMÜLLER'!$A$125,'LİSTE-FORMÜLLER'!$A$92:$B$126,2,0)</f>
        <v>0</v>
      </c>
      <c r="Q38" s="126"/>
      <c r="R38" s="174" t="s">
        <v>876</v>
      </c>
      <c r="S38" s="130" t="e">
        <f t="shared" si="8"/>
        <v>#N/A</v>
      </c>
      <c r="T38" s="175" t="str">
        <f t="shared" si="11"/>
        <v>-</v>
      </c>
      <c r="U38" s="178">
        <f>COUNTIF('DERS PROGRAMI'!$F$5:$G$55,R38)</f>
        <v>75</v>
      </c>
      <c r="V38" s="180">
        <f>COUNTIF('DERS PROGRAMI'!$F$62:$G$106,R38)</f>
        <v>56</v>
      </c>
      <c r="W38" s="181" t="e">
        <f>VLOOKUP(U38,'LİSTE-FORMÜLLER'!$U$1:$V$4,2,0)</f>
        <v>#N/A</v>
      </c>
      <c r="X38" s="182" t="e">
        <f>VLOOKUP(V38,'LİSTE-FORMÜLLER'!$U$1:$V$4,2,0)</f>
        <v>#N/A</v>
      </c>
      <c r="Y38" s="26"/>
      <c r="Z38" s="142" t="s">
        <v>876</v>
      </c>
      <c r="AA38" s="144" t="e">
        <f t="shared" si="10"/>
        <v>#VALUE!</v>
      </c>
      <c r="AB38" s="148" t="str">
        <f>IFERROR(VLOOKUP('DERS YÜKLERİ'!$B$3,T38:AA38,8,0),"")</f>
        <v/>
      </c>
      <c r="AC38" s="142" t="str">
        <f>IFERROR(VLOOKUP('DERS YÜKLERİ'!$B$4,T38:AA38,8,0),"")</f>
        <v/>
      </c>
      <c r="AD38" s="142" t="str">
        <f>IFERROR(VLOOKUP('DERS YÜKLERİ'!$B$5,T38:AA38,8,0),"")</f>
        <v/>
      </c>
      <c r="AE38" s="142" t="str">
        <f>IFERROR(VLOOKUP('DERS YÜKLERİ'!$B$6,T38:AA38,8,0),"")</f>
        <v/>
      </c>
      <c r="AF38" s="142" t="str">
        <f>IFERROR(VLOOKUP('DERS YÜKLERİ'!$B$7,T38:AA38,8,0),"")</f>
        <v/>
      </c>
      <c r="AG38" s="142" t="str">
        <f>IFERROR(VLOOKUP('DERS YÜKLERİ'!$B$8,T38:AA38,8,0),"")</f>
        <v/>
      </c>
      <c r="AH38" s="142" t="str">
        <f>IFERROR(VLOOKUP('DERS YÜKLERİ'!$B$9,T38:AA38,8,0),"")</f>
        <v/>
      </c>
      <c r="AI38" s="142" t="str">
        <f>IFERROR(VLOOKUP('DERS YÜKLERİ'!$B$10,T38:AA38,8,0),"")</f>
        <v/>
      </c>
      <c r="AJ38" s="142" t="str">
        <f>IFERROR(VLOOKUP('DERS YÜKLERİ'!$B$11,T38:AA38,8,0),"")</f>
        <v/>
      </c>
      <c r="AK38" s="142" t="str">
        <f>IFERROR(VLOOKUP('DERS YÜKLERİ'!$B$12,T38:AA38,8,0),"")</f>
        <v/>
      </c>
      <c r="AL38" s="142" t="str">
        <f>IFERROR(VLOOKUP('DERS YÜKLERİ'!$B$13,T38:AA38,8,0),"")</f>
        <v/>
      </c>
      <c r="AM38" s="142" t="str">
        <f>IFERROR(VLOOKUP('DERS YÜKLERİ'!$B$14,T38:AA38,8,0),"")</f>
        <v/>
      </c>
      <c r="AN38" s="142" t="str">
        <f>IFERROR(VLOOKUP('DERS YÜKLERİ'!$B$15,T38:AA38,8,0),"")</f>
        <v/>
      </c>
      <c r="AO38" s="142" t="str">
        <f>IFERROR(VLOOKUP('DERS YÜKLERİ'!$B$16,T38:AA38,8,0),"")</f>
        <v/>
      </c>
      <c r="AP38" s="142" t="str">
        <f>IFERROR(VLOOKUP('DERS YÜKLERİ'!$B$17,T38:AA38,8,0),"")</f>
        <v/>
      </c>
      <c r="AQ38" s="142" t="str">
        <f>IFERROR(VLOOKUP('DERS YÜKLERİ'!$B$18,T38:AA38,8,0),"")</f>
        <v/>
      </c>
      <c r="AR38" s="142" t="str">
        <f>IFERROR(VLOOKUP('DERS YÜKLERİ'!$B$19,T38:AA38,8,0),"")</f>
        <v/>
      </c>
      <c r="AS38" s="142" t="str">
        <f>IFERROR(VLOOKUP('DERS YÜKLERİ'!$B$20,T38:AA38,8,0),"")</f>
        <v/>
      </c>
      <c r="AT38" s="142" t="str">
        <f>IFERROR(VLOOKUP('DERS YÜKLERİ'!$B$21,T38:AA38,8,0),"")</f>
        <v/>
      </c>
      <c r="AU38" s="142" t="str">
        <f>IFERROR(VLOOKUP('DERS YÜKLERİ'!$B$22,T38:AA38,8,0),"")</f>
        <v/>
      </c>
      <c r="AV38" s="142" t="str">
        <f>IFERROR(VLOOKUP('DERS YÜKLERİ'!$B$23,T38:AA38,8,0),"")</f>
        <v/>
      </c>
      <c r="AW38" s="142" t="str">
        <f>IFERROR(VLOOKUP('DERS YÜKLERİ'!$B$25,T38:AA38,8,0),"")</f>
        <v/>
      </c>
      <c r="AX38" s="142" t="str">
        <f>IFERROR(VLOOKUP('DERS YÜKLERİ'!$B$26,T38:AA38,8,0),"")</f>
        <v/>
      </c>
      <c r="AY38" s="142" t="str">
        <f>IFERROR(VLOOKUP('DERS YÜKLERİ'!$B$27,T38:AA38,8,0),"")</f>
        <v/>
      </c>
      <c r="AZ38" s="142" t="str">
        <f>IFERROR(VLOOKUP('DERS YÜKLERİ'!$B$28,T38:AA38,8,0),"")</f>
        <v/>
      </c>
      <c r="BA38" s="142" t="str">
        <f>IFERROR(VLOOKUP('DERS YÜKLERİ'!$B$29,T38:AA38,8,0),"")</f>
        <v/>
      </c>
      <c r="BB38" s="142" t="str">
        <f>IFERROR(VLOOKUP('DERS YÜKLERİ'!$B$30,T38:AA38,8,0),"")</f>
        <v/>
      </c>
      <c r="BC38" s="142" t="str">
        <f>IFERROR(VLOOKUP('DERS YÜKLERİ'!$B$31,T38:AA38,8,0),"")</f>
        <v/>
      </c>
      <c r="BD38" s="142" t="str">
        <f>IFERROR(VLOOKUP('DERS YÜKLERİ'!$B$32,T38:AA38,8,0),"")</f>
        <v/>
      </c>
      <c r="BE38" s="142" t="str">
        <f>IFERROR(VLOOKUP('DERS YÜKLERİ'!$B$33,T38:AA38,8,0),"")</f>
        <v/>
      </c>
      <c r="BF38" s="142" t="str">
        <f>IFERROR(VLOOKUP('DERS YÜKLERİ'!$B$34,T38:AA38,8,0),"")</f>
        <v/>
      </c>
      <c r="BG38" s="142" t="str">
        <f>IFERROR(VLOOKUP('DERS YÜKLERİ'!$B$35,T38:AA38,8,0),"")</f>
        <v/>
      </c>
      <c r="BH38" s="142" t="str">
        <f>IFERROR(VLOOKUP('DERS YÜKLERİ'!$B$36,T38:AA38,8,0),"")</f>
        <v/>
      </c>
      <c r="BI38" s="142" t="str">
        <f>IFERROR(VLOOKUP('DERS YÜKLERİ'!$B$37,T38:AA38,8,0),"")</f>
        <v/>
      </c>
      <c r="BJ38" s="142" t="str">
        <f>IFERROR(VLOOKUP('DERS YÜKLERİ'!$B$38,T38:AA38,8,0),"")</f>
        <v/>
      </c>
      <c r="BK38" s="142" t="str">
        <f>IFERROR(VLOOKUP('DERS YÜKLERİ'!$B$39,T38:AA38,8,0),"")</f>
        <v/>
      </c>
      <c r="BL38" s="142" t="str">
        <f>IFERROR(VLOOKUP('DERS YÜKLERİ'!$B$40,T38:AA38,8,0),"")</f>
        <v/>
      </c>
      <c r="BM38" s="142" t="str">
        <f>IFERROR(VLOOKUP('DERS YÜKLERİ'!$B$41,T38:AA38,8,0),"")</f>
        <v/>
      </c>
      <c r="BN38" s="142" t="str">
        <f>IFERROR(VLOOKUP('DERS YÜKLERİ'!$B$42,T38:AA38,8,0),"")</f>
        <v/>
      </c>
      <c r="BO38" s="142" t="str">
        <f>IFERROR(VLOOKUP('DERS YÜKLERİ'!$B$43,T38:AA38,8,0),"")</f>
        <v/>
      </c>
      <c r="BP38" s="142" t="str">
        <f>IFERROR(VLOOKUP('DERS YÜKLERİ'!$B$44,T38:AA38,8,0),"")</f>
        <v/>
      </c>
      <c r="BQ38" s="142" t="str">
        <f>IFERROR(VLOOKUP('DERS YÜKLERİ'!$B$45,T38:AA38,8,0),"")</f>
        <v/>
      </c>
      <c r="BR38" s="142" t="str">
        <f>IFERROR(VLOOKUP('DERS YÜKLERİ'!$B$46,T38:AA38,8,0),"")</f>
        <v/>
      </c>
      <c r="BS38" s="142" t="str">
        <f>IFERROR(VLOOKUP('DERS YÜKLERİ'!$B$47,T38:AA38,8,0),"")</f>
        <v/>
      </c>
      <c r="BT38" s="26"/>
    </row>
    <row r="39" spans="1:72" ht="19.5" customHeight="1">
      <c r="A39" s="110" t="b">
        <v>1</v>
      </c>
      <c r="B39" s="112" t="str">
        <f t="shared" si="6"/>
        <v>AÇIK</v>
      </c>
      <c r="C39" s="1030"/>
      <c r="D39" s="115" t="str">
        <f>IFERROR(VLOOKUP(F39,'LİSTE-FORMÜLLER'!F:L,2,0),"-")</f>
        <v xml:space="preserve">SBK </v>
      </c>
      <c r="E39" s="116" t="str">
        <f>IFERROR(VLOOKUP(F39,'LİSTE-FORMÜLLER'!F:L,3,0),"-")</f>
        <v>Z</v>
      </c>
      <c r="F39" s="117" t="s">
        <v>121</v>
      </c>
      <c r="G39" s="115" t="str">
        <f>IFERROR(VLOOKUP(F39,'LİSTE-FORMÜLLER'!F:L,5,0),"")</f>
        <v>3 + 0</v>
      </c>
      <c r="H39" s="115">
        <f>IFERROR(VLOOKUP(F39,'LİSTE-FORMÜLLER'!F:L,7,0),"-")</f>
        <v>6</v>
      </c>
      <c r="I39" s="201" t="s">
        <v>75</v>
      </c>
      <c r="J39" s="202" t="s">
        <v>75</v>
      </c>
      <c r="K39" s="120"/>
      <c r="L39" s="121">
        <f t="shared" si="7"/>
        <v>2</v>
      </c>
      <c r="M39" s="121" t="str">
        <f>IFERROR(VLOOKUP(I39,'LİSTE-FORMÜLLER'!$B$2:$C$89,2,0),"*")</f>
        <v>me</v>
      </c>
      <c r="N39" s="122"/>
      <c r="O39" s="124" t="str">
        <f>VLOOKUP('LİSTE-FORMÜLLER'!$A$110,'LİSTE-FORMÜLLER'!$A$92:$B$126,2,0)</f>
        <v>Öğr. Elemanının Odası</v>
      </c>
      <c r="P39" s="124" t="str">
        <f>VLOOKUP('LİSTE-FORMÜLLER'!$A$126,'LİSTE-FORMÜLLER'!$A$92:$B$126,2,0)</f>
        <v>" "</v>
      </c>
      <c r="Q39" s="126"/>
      <c r="R39" s="174" t="s">
        <v>876</v>
      </c>
      <c r="S39" s="130" t="e">
        <f t="shared" si="8"/>
        <v>#N/A</v>
      </c>
      <c r="T39" s="175" t="str">
        <f t="shared" si="11"/>
        <v>-</v>
      </c>
      <c r="U39" s="178">
        <f>COUNTIF('DERS PROGRAMI'!$F$5:$G$55,R39)</f>
        <v>75</v>
      </c>
      <c r="V39" s="180">
        <f>COUNTIF('DERS PROGRAMI'!$F$62:$G$106,R39)</f>
        <v>56</v>
      </c>
      <c r="W39" s="181" t="e">
        <f>VLOOKUP(U39,'LİSTE-FORMÜLLER'!$U$1:$V$4,2,0)</f>
        <v>#N/A</v>
      </c>
      <c r="X39" s="182" t="e">
        <f>VLOOKUP(V39,'LİSTE-FORMÜLLER'!$U$1:$V$4,2,0)</f>
        <v>#N/A</v>
      </c>
      <c r="Y39" s="26"/>
      <c r="Z39" s="142" t="s">
        <v>876</v>
      </c>
      <c r="AA39" s="144" t="e">
        <f t="shared" si="10"/>
        <v>#VALUE!</v>
      </c>
      <c r="AB39" s="148" t="str">
        <f>IFERROR(VLOOKUP('DERS YÜKLERİ'!$B$3,T39:AA39,8,0),"")</f>
        <v/>
      </c>
      <c r="AC39" s="142" t="str">
        <f>IFERROR(VLOOKUP('DERS YÜKLERİ'!$B$4,T39:AA39,8,0),"")</f>
        <v/>
      </c>
      <c r="AD39" s="142" t="str">
        <f>IFERROR(VLOOKUP('DERS YÜKLERİ'!$B$5,T39:AA39,8,0),"")</f>
        <v/>
      </c>
      <c r="AE39" s="142" t="str">
        <f>IFERROR(VLOOKUP('DERS YÜKLERİ'!$B$6,T39:AA39,8,0),"")</f>
        <v/>
      </c>
      <c r="AF39" s="142" t="str">
        <f>IFERROR(VLOOKUP('DERS YÜKLERİ'!$B$7,T39:AA39,8,0),"")</f>
        <v/>
      </c>
      <c r="AG39" s="142" t="str">
        <f>IFERROR(VLOOKUP('DERS YÜKLERİ'!$B$8,T39:AA39,8,0),"")</f>
        <v/>
      </c>
      <c r="AH39" s="142" t="str">
        <f>IFERROR(VLOOKUP('DERS YÜKLERİ'!$B$9,T39:AA39,8,0),"")</f>
        <v/>
      </c>
      <c r="AI39" s="142" t="str">
        <f>IFERROR(VLOOKUP('DERS YÜKLERİ'!$B$10,T39:AA39,8,0),"")</f>
        <v/>
      </c>
      <c r="AJ39" s="142" t="str">
        <f>IFERROR(VLOOKUP('DERS YÜKLERİ'!$B$11,T39:AA39,8,0),"")</f>
        <v/>
      </c>
      <c r="AK39" s="142" t="str">
        <f>IFERROR(VLOOKUP('DERS YÜKLERİ'!$B$12,T39:AA39,8,0),"")</f>
        <v/>
      </c>
      <c r="AL39" s="142" t="str">
        <f>IFERROR(VLOOKUP('DERS YÜKLERİ'!$B$13,T39:AA39,8,0),"")</f>
        <v/>
      </c>
      <c r="AM39" s="142" t="str">
        <f>IFERROR(VLOOKUP('DERS YÜKLERİ'!$B$14,T39:AA39,8,0),"")</f>
        <v/>
      </c>
      <c r="AN39" s="142" t="str">
        <f>IFERROR(VLOOKUP('DERS YÜKLERİ'!$B$15,T39:AA39,8,0),"")</f>
        <v/>
      </c>
      <c r="AO39" s="142" t="str">
        <f>IFERROR(VLOOKUP('DERS YÜKLERİ'!$B$16,T39:AA39,8,0),"")</f>
        <v/>
      </c>
      <c r="AP39" s="142" t="str">
        <f>IFERROR(VLOOKUP('DERS YÜKLERİ'!$B$17,T39:AA39,8,0),"")</f>
        <v/>
      </c>
      <c r="AQ39" s="142" t="str">
        <f>IFERROR(VLOOKUP('DERS YÜKLERİ'!$B$18,T39:AA39,8,0),"")</f>
        <v/>
      </c>
      <c r="AR39" s="142" t="str">
        <f>IFERROR(VLOOKUP('DERS YÜKLERİ'!$B$19,T39:AA39,8,0),"")</f>
        <v/>
      </c>
      <c r="AS39" s="142" t="str">
        <f>IFERROR(VLOOKUP('DERS YÜKLERİ'!$B$20,T39:AA39,8,0),"")</f>
        <v/>
      </c>
      <c r="AT39" s="142" t="str">
        <f>IFERROR(VLOOKUP('DERS YÜKLERİ'!$B$21,T39:AA39,8,0),"")</f>
        <v/>
      </c>
      <c r="AU39" s="142" t="str">
        <f>IFERROR(VLOOKUP('DERS YÜKLERİ'!$B$22,T39:AA39,8,0),"")</f>
        <v/>
      </c>
      <c r="AV39" s="142" t="str">
        <f>IFERROR(VLOOKUP('DERS YÜKLERİ'!$B$23,T39:AA39,8,0),"")</f>
        <v/>
      </c>
      <c r="AW39" s="142" t="str">
        <f>IFERROR(VLOOKUP('DERS YÜKLERİ'!$B$25,T39:AA39,8,0),"")</f>
        <v/>
      </c>
      <c r="AX39" s="142" t="str">
        <f>IFERROR(VLOOKUP('DERS YÜKLERİ'!$B$26,T39:AA39,8,0),"")</f>
        <v/>
      </c>
      <c r="AY39" s="142" t="str">
        <f>IFERROR(VLOOKUP('DERS YÜKLERİ'!$B$27,T39:AA39,8,0),"")</f>
        <v/>
      </c>
      <c r="AZ39" s="142" t="str">
        <f>IFERROR(VLOOKUP('DERS YÜKLERİ'!$B$28,T39:AA39,8,0),"")</f>
        <v/>
      </c>
      <c r="BA39" s="142" t="str">
        <f>IFERROR(VLOOKUP('DERS YÜKLERİ'!$B$29,T39:AA39,8,0),"")</f>
        <v/>
      </c>
      <c r="BB39" s="142" t="str">
        <f>IFERROR(VLOOKUP('DERS YÜKLERİ'!$B$30,T39:AA39,8,0),"")</f>
        <v/>
      </c>
      <c r="BC39" s="142" t="str">
        <f>IFERROR(VLOOKUP('DERS YÜKLERİ'!$B$31,T39:AA39,8,0),"")</f>
        <v/>
      </c>
      <c r="BD39" s="142" t="str">
        <f>IFERROR(VLOOKUP('DERS YÜKLERİ'!$B$32,T39:AA39,8,0),"")</f>
        <v/>
      </c>
      <c r="BE39" s="142" t="str">
        <f>IFERROR(VLOOKUP('DERS YÜKLERİ'!$B$33,T39:AA39,8,0),"")</f>
        <v/>
      </c>
      <c r="BF39" s="142" t="str">
        <f>IFERROR(VLOOKUP('DERS YÜKLERİ'!$B$34,T39:AA39,8,0),"")</f>
        <v/>
      </c>
      <c r="BG39" s="142" t="str">
        <f>IFERROR(VLOOKUP('DERS YÜKLERİ'!$B$35,T39:AA39,8,0),"")</f>
        <v/>
      </c>
      <c r="BH39" s="142" t="str">
        <f>IFERROR(VLOOKUP('DERS YÜKLERİ'!$B$36,T39:AA39,8,0),"")</f>
        <v/>
      </c>
      <c r="BI39" s="142" t="str">
        <f>IFERROR(VLOOKUP('DERS YÜKLERİ'!$B$37,T39:AA39,8,0),"")</f>
        <v/>
      </c>
      <c r="BJ39" s="142" t="str">
        <f>IFERROR(VLOOKUP('DERS YÜKLERİ'!$B$38,T39:AA39,8,0),"")</f>
        <v/>
      </c>
      <c r="BK39" s="142" t="str">
        <f>IFERROR(VLOOKUP('DERS YÜKLERİ'!$B$39,T39:AA39,8,0),"")</f>
        <v/>
      </c>
      <c r="BL39" s="142" t="str">
        <f>IFERROR(VLOOKUP('DERS YÜKLERİ'!$B$40,T39:AA39,8,0),"")</f>
        <v/>
      </c>
      <c r="BM39" s="142" t="str">
        <f>IFERROR(VLOOKUP('DERS YÜKLERİ'!$B$41,T39:AA39,8,0),"")</f>
        <v/>
      </c>
      <c r="BN39" s="142" t="str">
        <f>IFERROR(VLOOKUP('DERS YÜKLERİ'!$B$42,T39:AA39,8,0),"")</f>
        <v/>
      </c>
      <c r="BO39" s="142" t="str">
        <f>IFERROR(VLOOKUP('DERS YÜKLERİ'!$B$43,T39:AA39,8,0),"")</f>
        <v/>
      </c>
      <c r="BP39" s="142" t="str">
        <f>IFERROR(VLOOKUP('DERS YÜKLERİ'!$B$44,T39:AA39,8,0),"")</f>
        <v/>
      </c>
      <c r="BQ39" s="142" t="str">
        <f>IFERROR(VLOOKUP('DERS YÜKLERİ'!$B$45,T39:AA39,8,0),"")</f>
        <v/>
      </c>
      <c r="BR39" s="142" t="str">
        <f>IFERROR(VLOOKUP('DERS YÜKLERİ'!$B$46,T39:AA39,8,0),"")</f>
        <v/>
      </c>
      <c r="BS39" s="142" t="str">
        <f>IFERROR(VLOOKUP('DERS YÜKLERİ'!$B$47,T39:AA39,8,0),"")</f>
        <v/>
      </c>
      <c r="BT39" s="26"/>
    </row>
    <row r="40" spans="1:72" ht="19.5" customHeight="1" outlineLevel="1">
      <c r="A40" s="110" t="b">
        <v>1</v>
      </c>
      <c r="B40" s="112" t="str">
        <f t="shared" si="6"/>
        <v>AÇIK</v>
      </c>
      <c r="C40" s="1030"/>
      <c r="D40" s="115" t="str">
        <f>IFERROR(VLOOKUP(F40,'LİSTE-FORMÜLLER'!F:L,2,0),"-")</f>
        <v xml:space="preserve">SBK </v>
      </c>
      <c r="E40" s="116" t="str">
        <f>IFERROR(VLOOKUP(F40,'LİSTE-FORMÜLLER'!F:L,3,0),"-")</f>
        <v>Z</v>
      </c>
      <c r="F40" s="117" t="s">
        <v>122</v>
      </c>
      <c r="G40" s="115" t="str">
        <f>IFERROR(VLOOKUP(F40,'LİSTE-FORMÜLLER'!F:L,5,0),"")</f>
        <v>3 + 0</v>
      </c>
      <c r="H40" s="115">
        <f>IFERROR(VLOOKUP(F40,'LİSTE-FORMÜLLER'!F:L,7,0),"-")</f>
        <v>6</v>
      </c>
      <c r="I40" s="201" t="s">
        <v>70</v>
      </c>
      <c r="J40" s="202" t="s">
        <v>70</v>
      </c>
      <c r="K40" s="120"/>
      <c r="L40" s="121">
        <f t="shared" si="7"/>
        <v>2</v>
      </c>
      <c r="M40" s="121" t="str">
        <f>IFERROR(VLOOKUP(I40,'LİSTE-FORMÜLLER'!$B$2:$C$89,2,0),"*")</f>
        <v>ha</v>
      </c>
      <c r="N40" s="122"/>
      <c r="O40" s="124" t="str">
        <f>VLOOKUP('LİSTE-FORMÜLLER'!$A$111,'LİSTE-FORMÜLLER'!$A$92:$B$126,2,0)</f>
        <v>ORMER Kudüs Salonu</v>
      </c>
      <c r="P40" s="124"/>
      <c r="Q40" s="126"/>
      <c r="R40" s="174" t="s">
        <v>876</v>
      </c>
      <c r="S40" s="130" t="e">
        <f t="shared" si="8"/>
        <v>#N/A</v>
      </c>
      <c r="T40" s="175" t="str">
        <f t="shared" si="11"/>
        <v>-</v>
      </c>
      <c r="U40" s="178">
        <f>COUNTIF('DERS PROGRAMI'!$F$5:$G$55,R40)</f>
        <v>75</v>
      </c>
      <c r="V40" s="180">
        <f>COUNTIF('DERS PROGRAMI'!$F$62:$G$106,R40)</f>
        <v>56</v>
      </c>
      <c r="W40" s="181" t="e">
        <f>VLOOKUP(U40,'LİSTE-FORMÜLLER'!$U$1:$V$4,2,0)</f>
        <v>#N/A</v>
      </c>
      <c r="X40" s="182" t="e">
        <f>VLOOKUP(V40,'LİSTE-FORMÜLLER'!$U$1:$V$4,2,0)</f>
        <v>#N/A</v>
      </c>
      <c r="Y40" s="26"/>
      <c r="Z40" s="142" t="s">
        <v>876</v>
      </c>
      <c r="AA40" s="144" t="e">
        <f t="shared" si="10"/>
        <v>#VALUE!</v>
      </c>
      <c r="AB40" s="148" t="str">
        <f>IFERROR(VLOOKUP('DERS YÜKLERİ'!$B$3,T40:AA40,8,0),"")</f>
        <v/>
      </c>
      <c r="AC40" s="142" t="str">
        <f>IFERROR(VLOOKUP('DERS YÜKLERİ'!$B$4,T40:AA40,8,0),"")</f>
        <v/>
      </c>
      <c r="AD40" s="142" t="str">
        <f>IFERROR(VLOOKUP('DERS YÜKLERİ'!$B$5,T40:AA40,8,0),"")</f>
        <v/>
      </c>
      <c r="AE40" s="142" t="str">
        <f>IFERROR(VLOOKUP('DERS YÜKLERİ'!$B$6,T40:AA40,8,0),"")</f>
        <v/>
      </c>
      <c r="AF40" s="142" t="str">
        <f>IFERROR(VLOOKUP('DERS YÜKLERİ'!$B$7,T40:AA40,8,0),"")</f>
        <v/>
      </c>
      <c r="AG40" s="142" t="str">
        <f>IFERROR(VLOOKUP('DERS YÜKLERİ'!$B$8,T40:AA40,8,0),"")</f>
        <v/>
      </c>
      <c r="AH40" s="142" t="str">
        <f>IFERROR(VLOOKUP('DERS YÜKLERİ'!$B$9,T40:AA40,8,0),"")</f>
        <v/>
      </c>
      <c r="AI40" s="142" t="str">
        <f>IFERROR(VLOOKUP('DERS YÜKLERİ'!$B$10,T40:AA40,8,0),"")</f>
        <v/>
      </c>
      <c r="AJ40" s="142" t="str">
        <f>IFERROR(VLOOKUP('DERS YÜKLERİ'!$B$11,T40:AA40,8,0),"")</f>
        <v/>
      </c>
      <c r="AK40" s="142" t="str">
        <f>IFERROR(VLOOKUP('DERS YÜKLERİ'!$B$12,T40:AA40,8,0),"")</f>
        <v/>
      </c>
      <c r="AL40" s="142" t="str">
        <f>IFERROR(VLOOKUP('DERS YÜKLERİ'!$B$13,T40:AA40,8,0),"")</f>
        <v/>
      </c>
      <c r="AM40" s="142" t="str">
        <f>IFERROR(VLOOKUP('DERS YÜKLERİ'!$B$14,T40:AA40,8,0),"")</f>
        <v/>
      </c>
      <c r="AN40" s="142" t="str">
        <f>IFERROR(VLOOKUP('DERS YÜKLERİ'!$B$15,T40:AA40,8,0),"")</f>
        <v/>
      </c>
      <c r="AO40" s="142" t="str">
        <f>IFERROR(VLOOKUP('DERS YÜKLERİ'!$B$16,T40:AA40,8,0),"")</f>
        <v/>
      </c>
      <c r="AP40" s="142" t="str">
        <f>IFERROR(VLOOKUP('DERS YÜKLERİ'!$B$17,T40:AA40,8,0),"")</f>
        <v/>
      </c>
      <c r="AQ40" s="142" t="str">
        <f>IFERROR(VLOOKUP('DERS YÜKLERİ'!$B$18,T40:AA40,8,0),"")</f>
        <v/>
      </c>
      <c r="AR40" s="142" t="str">
        <f>IFERROR(VLOOKUP('DERS YÜKLERİ'!$B$19,T40:AA40,8,0),"")</f>
        <v/>
      </c>
      <c r="AS40" s="142" t="str">
        <f>IFERROR(VLOOKUP('DERS YÜKLERİ'!$B$20,T40:AA40,8,0),"")</f>
        <v/>
      </c>
      <c r="AT40" s="142" t="str">
        <f>IFERROR(VLOOKUP('DERS YÜKLERİ'!$B$21,T40:AA40,8,0),"")</f>
        <v/>
      </c>
      <c r="AU40" s="142" t="str">
        <f>IFERROR(VLOOKUP('DERS YÜKLERİ'!$B$22,T40:AA40,8,0),"")</f>
        <v/>
      </c>
      <c r="AV40" s="142" t="str">
        <f>IFERROR(VLOOKUP('DERS YÜKLERİ'!$B$23,T40:AA40,8,0),"")</f>
        <v/>
      </c>
      <c r="AW40" s="142" t="str">
        <f>IFERROR(VLOOKUP('DERS YÜKLERİ'!$B$25,T40:AA40,8,0),"")</f>
        <v/>
      </c>
      <c r="AX40" s="142" t="str">
        <f>IFERROR(VLOOKUP('DERS YÜKLERİ'!$B$26,T40:AA40,8,0),"")</f>
        <v/>
      </c>
      <c r="AY40" s="142" t="str">
        <f>IFERROR(VLOOKUP('DERS YÜKLERİ'!$B$27,T40:AA40,8,0),"")</f>
        <v/>
      </c>
      <c r="AZ40" s="142" t="str">
        <f>IFERROR(VLOOKUP('DERS YÜKLERİ'!$B$28,T40:AA40,8,0),"")</f>
        <v/>
      </c>
      <c r="BA40" s="142" t="str">
        <f>IFERROR(VLOOKUP('DERS YÜKLERİ'!$B$29,T40:AA40,8,0),"")</f>
        <v/>
      </c>
      <c r="BB40" s="142" t="str">
        <f>IFERROR(VLOOKUP('DERS YÜKLERİ'!$B$30,T40:AA40,8,0),"")</f>
        <v/>
      </c>
      <c r="BC40" s="142" t="str">
        <f>IFERROR(VLOOKUP('DERS YÜKLERİ'!$B$31,T40:AA40,8,0),"")</f>
        <v/>
      </c>
      <c r="BD40" s="142" t="str">
        <f>IFERROR(VLOOKUP('DERS YÜKLERİ'!$B$32,T40:AA40,8,0),"")</f>
        <v/>
      </c>
      <c r="BE40" s="142" t="str">
        <f>IFERROR(VLOOKUP('DERS YÜKLERİ'!$B$33,T40:AA40,8,0),"")</f>
        <v/>
      </c>
      <c r="BF40" s="142" t="str">
        <f>IFERROR(VLOOKUP('DERS YÜKLERİ'!$B$34,T40:AA40,8,0),"")</f>
        <v/>
      </c>
      <c r="BG40" s="142" t="str">
        <f>IFERROR(VLOOKUP('DERS YÜKLERİ'!$B$35,T40:AA40,8,0),"")</f>
        <v/>
      </c>
      <c r="BH40" s="142" t="str">
        <f>IFERROR(VLOOKUP('DERS YÜKLERİ'!$B$36,T40:AA40,8,0),"")</f>
        <v/>
      </c>
      <c r="BI40" s="142" t="str">
        <f>IFERROR(VLOOKUP('DERS YÜKLERİ'!$B$37,T40:AA40,8,0),"")</f>
        <v/>
      </c>
      <c r="BJ40" s="142" t="str">
        <f>IFERROR(VLOOKUP('DERS YÜKLERİ'!$B$38,T40:AA40,8,0),"")</f>
        <v/>
      </c>
      <c r="BK40" s="142" t="str">
        <f>IFERROR(VLOOKUP('DERS YÜKLERİ'!$B$39,T40:AA40,8,0),"")</f>
        <v/>
      </c>
      <c r="BL40" s="142" t="str">
        <f>IFERROR(VLOOKUP('DERS YÜKLERİ'!$B$40,T40:AA40,8,0),"")</f>
        <v/>
      </c>
      <c r="BM40" s="142" t="str">
        <f>IFERROR(VLOOKUP('DERS YÜKLERİ'!$B$41,T40:AA40,8,0),"")</f>
        <v/>
      </c>
      <c r="BN40" s="142" t="str">
        <f>IFERROR(VLOOKUP('DERS YÜKLERİ'!$B$42,T40:AA40,8,0),"")</f>
        <v/>
      </c>
      <c r="BO40" s="142" t="str">
        <f>IFERROR(VLOOKUP('DERS YÜKLERİ'!$B$43,T40:AA40,8,0),"")</f>
        <v/>
      </c>
      <c r="BP40" s="142" t="str">
        <f>IFERROR(VLOOKUP('DERS YÜKLERİ'!$B$44,T40:AA40,8,0),"")</f>
        <v/>
      </c>
      <c r="BQ40" s="142" t="str">
        <f>IFERROR(VLOOKUP('DERS YÜKLERİ'!$B$45,T40:AA40,8,0),"")</f>
        <v/>
      </c>
      <c r="BR40" s="142" t="str">
        <f>IFERROR(VLOOKUP('DERS YÜKLERİ'!$B$46,T40:AA40,8,0),"")</f>
        <v/>
      </c>
      <c r="BS40" s="142" t="str">
        <f>IFERROR(VLOOKUP('DERS YÜKLERİ'!$B$47,T40:AA40,8,0),"")</f>
        <v/>
      </c>
      <c r="BT40" s="26"/>
    </row>
    <row r="41" spans="1:72" ht="19.5" customHeight="1">
      <c r="A41" s="110" t="b">
        <v>0</v>
      </c>
      <c r="B41" s="112" t="str">
        <f t="shared" si="6"/>
        <v>KAPALI</v>
      </c>
      <c r="C41" s="1030"/>
      <c r="D41" s="115" t="str">
        <f>IFERROR(VLOOKUP(F41,'LİSTE-FORMÜLLER'!F:L,2,0),"-")</f>
        <v>-</v>
      </c>
      <c r="E41" s="116" t="str">
        <f>IFERROR(VLOOKUP(F41,'LİSTE-FORMÜLLER'!F:L,3,0),"-")</f>
        <v>-</v>
      </c>
      <c r="F41" s="117"/>
      <c r="G41" s="115" t="str">
        <f>IFERROR(VLOOKUP(F41,'LİSTE-FORMÜLLER'!F:L,5,0),"")</f>
        <v/>
      </c>
      <c r="H41" s="115" t="str">
        <f>IFERROR(VLOOKUP(F41,'LİSTE-FORMÜLLER'!F:L,7,0),"-")</f>
        <v>-</v>
      </c>
      <c r="I41" s="201"/>
      <c r="J41" s="202"/>
      <c r="K41" s="120"/>
      <c r="L41" s="121">
        <f t="shared" si="7"/>
        <v>2</v>
      </c>
      <c r="M41" s="121" t="str">
        <f>IFERROR(VLOOKUP(I41,'LİSTE-FORMÜLLER'!$B$2:$C$89,2,0),"*")</f>
        <v>*</v>
      </c>
      <c r="N41" s="122"/>
      <c r="O41" s="270"/>
      <c r="P41" s="270"/>
      <c r="Q41" s="126"/>
      <c r="R41" s="174" t="s">
        <v>876</v>
      </c>
      <c r="S41" s="130" t="e">
        <f t="shared" si="8"/>
        <v>#N/A</v>
      </c>
      <c r="T41" s="175" t="str">
        <f t="shared" si="11"/>
        <v>-</v>
      </c>
      <c r="U41" s="178">
        <f>COUNTIF('DERS PROGRAMI'!$F$5:$G$55,R41)</f>
        <v>75</v>
      </c>
      <c r="V41" s="180">
        <f>COUNTIF('DERS PROGRAMI'!$F$62:$G$106,R41)</f>
        <v>56</v>
      </c>
      <c r="W41" s="181" t="e">
        <f>VLOOKUP(U41,'LİSTE-FORMÜLLER'!$U$1:$V$4,2,0)</f>
        <v>#N/A</v>
      </c>
      <c r="X41" s="182" t="e">
        <f>VLOOKUP(V41,'LİSTE-FORMÜLLER'!$U$1:$V$4,2,0)</f>
        <v>#N/A</v>
      </c>
      <c r="Y41" s="26"/>
      <c r="Z41" s="142" t="s">
        <v>876</v>
      </c>
      <c r="AA41" s="144" t="e">
        <f t="shared" si="10"/>
        <v>#VALUE!</v>
      </c>
      <c r="AB41" s="148" t="str">
        <f>IFERROR(VLOOKUP('DERS YÜKLERİ'!$B$3,T41:AA41,8,0),"")</f>
        <v/>
      </c>
      <c r="AC41" s="142" t="str">
        <f>IFERROR(VLOOKUP('DERS YÜKLERİ'!$B$4,T41:AA41,8,0),"")</f>
        <v/>
      </c>
      <c r="AD41" s="142" t="str">
        <f>IFERROR(VLOOKUP('DERS YÜKLERİ'!$B$5,T41:AA41,8,0),"")</f>
        <v/>
      </c>
      <c r="AE41" s="142" t="str">
        <f>IFERROR(VLOOKUP('DERS YÜKLERİ'!$B$6,T41:AA41,8,0),"")</f>
        <v/>
      </c>
      <c r="AF41" s="142" t="str">
        <f>IFERROR(VLOOKUP('DERS YÜKLERİ'!$B$7,T41:AA41,8,0),"")</f>
        <v/>
      </c>
      <c r="AG41" s="142" t="str">
        <f>IFERROR(VLOOKUP('DERS YÜKLERİ'!$B$8,T41:AA41,8,0),"")</f>
        <v/>
      </c>
      <c r="AH41" s="142" t="str">
        <f>IFERROR(VLOOKUP('DERS YÜKLERİ'!$B$9,T41:AA41,8,0),"")</f>
        <v/>
      </c>
      <c r="AI41" s="142" t="str">
        <f>IFERROR(VLOOKUP('DERS YÜKLERİ'!$B$10,T41:AA41,8,0),"")</f>
        <v/>
      </c>
      <c r="AJ41" s="142" t="str">
        <f>IFERROR(VLOOKUP('DERS YÜKLERİ'!$B$11,T41:AA41,8,0),"")</f>
        <v/>
      </c>
      <c r="AK41" s="142" t="str">
        <f>IFERROR(VLOOKUP('DERS YÜKLERİ'!$B$12,T41:AA41,8,0),"")</f>
        <v/>
      </c>
      <c r="AL41" s="142" t="str">
        <f>IFERROR(VLOOKUP('DERS YÜKLERİ'!$B$13,T41:AA41,8,0),"")</f>
        <v/>
      </c>
      <c r="AM41" s="142" t="str">
        <f>IFERROR(VLOOKUP('DERS YÜKLERİ'!$B$14,T41:AA41,8,0),"")</f>
        <v/>
      </c>
      <c r="AN41" s="142" t="str">
        <f>IFERROR(VLOOKUP('DERS YÜKLERİ'!$B$15,T41:AA41,8,0),"")</f>
        <v/>
      </c>
      <c r="AO41" s="142" t="str">
        <f>IFERROR(VLOOKUP('DERS YÜKLERİ'!$B$16,T41:AA41,8,0),"")</f>
        <v/>
      </c>
      <c r="AP41" s="142" t="str">
        <f>IFERROR(VLOOKUP('DERS YÜKLERİ'!$B$17,T41:AA41,8,0),"")</f>
        <v/>
      </c>
      <c r="AQ41" s="142" t="str">
        <f>IFERROR(VLOOKUP('DERS YÜKLERİ'!$B$18,T41:AA41,8,0),"")</f>
        <v/>
      </c>
      <c r="AR41" s="142" t="str">
        <f>IFERROR(VLOOKUP('DERS YÜKLERİ'!$B$19,T41:AA41,8,0),"")</f>
        <v/>
      </c>
      <c r="AS41" s="142" t="str">
        <f>IFERROR(VLOOKUP('DERS YÜKLERİ'!$B$20,T41:AA41,8,0),"")</f>
        <v/>
      </c>
      <c r="AT41" s="142" t="str">
        <f>IFERROR(VLOOKUP('DERS YÜKLERİ'!$B$21,T41:AA41,8,0),"")</f>
        <v/>
      </c>
      <c r="AU41" s="142" t="str">
        <f>IFERROR(VLOOKUP('DERS YÜKLERİ'!$B$22,T41:AA41,8,0),"")</f>
        <v/>
      </c>
      <c r="AV41" s="142" t="str">
        <f>IFERROR(VLOOKUP('DERS YÜKLERİ'!$B$23,T41:AA41,8,0),"")</f>
        <v/>
      </c>
      <c r="AW41" s="142" t="str">
        <f>IFERROR(VLOOKUP('DERS YÜKLERİ'!$B$25,T41:AA41,8,0),"")</f>
        <v/>
      </c>
      <c r="AX41" s="142" t="str">
        <f>IFERROR(VLOOKUP('DERS YÜKLERİ'!$B$26,T41:AA41,8,0),"")</f>
        <v/>
      </c>
      <c r="AY41" s="142" t="str">
        <f>IFERROR(VLOOKUP('DERS YÜKLERİ'!$B$27,T41:AA41,8,0),"")</f>
        <v/>
      </c>
      <c r="AZ41" s="142" t="str">
        <f>IFERROR(VLOOKUP('DERS YÜKLERİ'!$B$28,T41:AA41,8,0),"")</f>
        <v/>
      </c>
      <c r="BA41" s="142" t="str">
        <f>IFERROR(VLOOKUP('DERS YÜKLERİ'!$B$29,T41:AA41,8,0),"")</f>
        <v/>
      </c>
      <c r="BB41" s="142" t="str">
        <f>IFERROR(VLOOKUP('DERS YÜKLERİ'!$B$30,T41:AA41,8,0),"")</f>
        <v/>
      </c>
      <c r="BC41" s="142" t="str">
        <f>IFERROR(VLOOKUP('DERS YÜKLERİ'!$B$31,T41:AA41,8,0),"")</f>
        <v/>
      </c>
      <c r="BD41" s="142" t="str">
        <f>IFERROR(VLOOKUP('DERS YÜKLERİ'!$B$32,T41:AA41,8,0),"")</f>
        <v/>
      </c>
      <c r="BE41" s="142" t="str">
        <f>IFERROR(VLOOKUP('DERS YÜKLERİ'!$B$33,T41:AA41,8,0),"")</f>
        <v/>
      </c>
      <c r="BF41" s="142" t="str">
        <f>IFERROR(VLOOKUP('DERS YÜKLERİ'!$B$34,T41:AA41,8,0),"")</f>
        <v/>
      </c>
      <c r="BG41" s="142" t="str">
        <f>IFERROR(VLOOKUP('DERS YÜKLERİ'!$B$35,T41:AA41,8,0),"")</f>
        <v/>
      </c>
      <c r="BH41" s="142" t="str">
        <f>IFERROR(VLOOKUP('DERS YÜKLERİ'!$B$36,T41:AA41,8,0),"")</f>
        <v/>
      </c>
      <c r="BI41" s="142" t="str">
        <f>IFERROR(VLOOKUP('DERS YÜKLERİ'!$B$37,T41:AA41,8,0),"")</f>
        <v/>
      </c>
      <c r="BJ41" s="142" t="str">
        <f>IFERROR(VLOOKUP('DERS YÜKLERİ'!$B$38,T41:AA41,8,0),"")</f>
        <v/>
      </c>
      <c r="BK41" s="142" t="str">
        <f>IFERROR(VLOOKUP('DERS YÜKLERİ'!$B$39,T41:AA41,8,0),"")</f>
        <v/>
      </c>
      <c r="BL41" s="142" t="str">
        <f>IFERROR(VLOOKUP('DERS YÜKLERİ'!$B$40,T41:AA41,8,0),"")</f>
        <v/>
      </c>
      <c r="BM41" s="142" t="str">
        <f>IFERROR(VLOOKUP('DERS YÜKLERİ'!$B$41,T41:AA41,8,0),"")</f>
        <v/>
      </c>
      <c r="BN41" s="142" t="str">
        <f>IFERROR(VLOOKUP('DERS YÜKLERİ'!$B$42,T41:AA41,8,0),"")</f>
        <v/>
      </c>
      <c r="BO41" s="142" t="str">
        <f>IFERROR(VLOOKUP('DERS YÜKLERİ'!$B$43,T41:AA41,8,0),"")</f>
        <v/>
      </c>
      <c r="BP41" s="142" t="str">
        <f>IFERROR(VLOOKUP('DERS YÜKLERİ'!$B$44,T41:AA41,8,0),"")</f>
        <v/>
      </c>
      <c r="BQ41" s="142" t="str">
        <f>IFERROR(VLOOKUP('DERS YÜKLERİ'!$B$45,T41:AA41,8,0),"")</f>
        <v/>
      </c>
      <c r="BR41" s="142" t="str">
        <f>IFERROR(VLOOKUP('DERS YÜKLERİ'!$B$46,T41:AA41,8,0),"")</f>
        <v/>
      </c>
      <c r="BS41" s="142" t="str">
        <f>IFERROR(VLOOKUP('DERS YÜKLERİ'!$B$47,T41:AA41,8,0),"")</f>
        <v/>
      </c>
      <c r="BT41" s="26"/>
    </row>
    <row r="42" spans="1:72" ht="19.5" customHeight="1" outlineLevel="1">
      <c r="A42" s="110" t="b">
        <v>0</v>
      </c>
      <c r="B42" s="112" t="str">
        <f t="shared" si="6"/>
        <v>KAPALI</v>
      </c>
      <c r="C42" s="1030"/>
      <c r="D42" s="115" t="str">
        <f>IFERROR(VLOOKUP(F42,'LİSTE-FORMÜLLER'!F:L,2,0),"-")</f>
        <v>-</v>
      </c>
      <c r="E42" s="116" t="str">
        <f>IFERROR(VLOOKUP(F42,'LİSTE-FORMÜLLER'!F:L,3,0),"-")</f>
        <v>-</v>
      </c>
      <c r="F42" s="117"/>
      <c r="G42" s="115" t="str">
        <f>IFERROR(VLOOKUP(F42,'LİSTE-FORMÜLLER'!F:L,5,0),"")</f>
        <v/>
      </c>
      <c r="H42" s="115" t="str">
        <f>IFERROR(VLOOKUP(F42,'LİSTE-FORMÜLLER'!F:L,7,0),"-")</f>
        <v>-</v>
      </c>
      <c r="I42" s="201"/>
      <c r="J42" s="202"/>
      <c r="K42" s="120"/>
      <c r="L42" s="121">
        <f t="shared" si="7"/>
        <v>2</v>
      </c>
      <c r="M42" s="121" t="str">
        <f>IFERROR(VLOOKUP(I42,'LİSTE-FORMÜLLER'!$B$2:$C$89,2,0),"*")</f>
        <v>*</v>
      </c>
      <c r="N42" s="122"/>
      <c r="O42" s="270"/>
      <c r="P42" s="270"/>
      <c r="Q42" s="126"/>
      <c r="R42" s="252" t="s">
        <v>876</v>
      </c>
      <c r="S42" s="253" t="e">
        <f t="shared" si="8"/>
        <v>#N/A</v>
      </c>
      <c r="T42" s="254" t="str">
        <f t="shared" si="11"/>
        <v>-</v>
      </c>
      <c r="U42" s="255">
        <f>COUNTIF('DERS PROGRAMI'!$F$5:$G$55,R42)</f>
        <v>75</v>
      </c>
      <c r="V42" s="256">
        <f>COUNTIF('DERS PROGRAMI'!$F$62:$G$106,R42)</f>
        <v>56</v>
      </c>
      <c r="W42" s="257" t="e">
        <f>VLOOKUP(U42,'LİSTE-FORMÜLLER'!$U$1:$V$4,2,0)</f>
        <v>#N/A</v>
      </c>
      <c r="X42" s="258" t="e">
        <f>VLOOKUP(V42,'LİSTE-FORMÜLLER'!$U$1:$V$4,2,0)</f>
        <v>#N/A</v>
      </c>
      <c r="Y42" s="26"/>
      <c r="Z42" s="142" t="s">
        <v>876</v>
      </c>
      <c r="AA42" s="144" t="e">
        <f t="shared" si="10"/>
        <v>#VALUE!</v>
      </c>
      <c r="AB42" s="148" t="str">
        <f>IFERROR(VLOOKUP('DERS YÜKLERİ'!$B$3,T42:AA42,8,0),"")</f>
        <v/>
      </c>
      <c r="AC42" s="142" t="str">
        <f>IFERROR(VLOOKUP('DERS YÜKLERİ'!$B$4,T42:AA42,8,0),"")</f>
        <v/>
      </c>
      <c r="AD42" s="142" t="str">
        <f>IFERROR(VLOOKUP('DERS YÜKLERİ'!$B$5,T42:AA42,8,0),"")</f>
        <v/>
      </c>
      <c r="AE42" s="142" t="str">
        <f>IFERROR(VLOOKUP('DERS YÜKLERİ'!$B$6,T42:AA42,8,0),"")</f>
        <v/>
      </c>
      <c r="AF42" s="142" t="str">
        <f>IFERROR(VLOOKUP('DERS YÜKLERİ'!$B$7,T42:AA42,8,0),"")</f>
        <v/>
      </c>
      <c r="AG42" s="142" t="str">
        <f>IFERROR(VLOOKUP('DERS YÜKLERİ'!$B$8,T42:AA42,8,0),"")</f>
        <v/>
      </c>
      <c r="AH42" s="142" t="str">
        <f>IFERROR(VLOOKUP('DERS YÜKLERİ'!$B$9,T42:AA42,8,0),"")</f>
        <v/>
      </c>
      <c r="AI42" s="142" t="str">
        <f>IFERROR(VLOOKUP('DERS YÜKLERİ'!$B$10,T42:AA42,8,0),"")</f>
        <v/>
      </c>
      <c r="AJ42" s="142" t="str">
        <f>IFERROR(VLOOKUP('DERS YÜKLERİ'!$B$11,T42:AA42,8,0),"")</f>
        <v/>
      </c>
      <c r="AK42" s="142" t="str">
        <f>IFERROR(VLOOKUP('DERS YÜKLERİ'!$B$12,T42:AA42,8,0),"")</f>
        <v/>
      </c>
      <c r="AL42" s="142" t="str">
        <f>IFERROR(VLOOKUP('DERS YÜKLERİ'!$B$13,T42:AA42,8,0),"")</f>
        <v/>
      </c>
      <c r="AM42" s="142" t="str">
        <f>IFERROR(VLOOKUP('DERS YÜKLERİ'!$B$14,T42:AA42,8,0),"")</f>
        <v/>
      </c>
      <c r="AN42" s="142" t="str">
        <f>IFERROR(VLOOKUP('DERS YÜKLERİ'!$B$15,T42:AA42,8,0),"")</f>
        <v/>
      </c>
      <c r="AO42" s="142" t="str">
        <f>IFERROR(VLOOKUP('DERS YÜKLERİ'!$B$16,T42:AA42,8,0),"")</f>
        <v/>
      </c>
      <c r="AP42" s="142" t="str">
        <f>IFERROR(VLOOKUP('DERS YÜKLERİ'!$B$17,T42:AA42,8,0),"")</f>
        <v/>
      </c>
      <c r="AQ42" s="142" t="str">
        <f>IFERROR(VLOOKUP('DERS YÜKLERİ'!$B$18,T42:AA42,8,0),"")</f>
        <v/>
      </c>
      <c r="AR42" s="142" t="str">
        <f>IFERROR(VLOOKUP('DERS YÜKLERİ'!$B$19,T42:AA42,8,0),"")</f>
        <v/>
      </c>
      <c r="AS42" s="142" t="str">
        <f>IFERROR(VLOOKUP('DERS YÜKLERİ'!$B$20,T42:AA42,8,0),"")</f>
        <v/>
      </c>
      <c r="AT42" s="142" t="str">
        <f>IFERROR(VLOOKUP('DERS YÜKLERİ'!$B$21,T42:AA42,8,0),"")</f>
        <v/>
      </c>
      <c r="AU42" s="142" t="str">
        <f>IFERROR(VLOOKUP('DERS YÜKLERİ'!$B$22,T42:AA42,8,0),"")</f>
        <v/>
      </c>
      <c r="AV42" s="142" t="str">
        <f>IFERROR(VLOOKUP('DERS YÜKLERİ'!$B$23,T42:AA42,8,0),"")</f>
        <v/>
      </c>
      <c r="AW42" s="142" t="str">
        <f>IFERROR(VLOOKUP('DERS YÜKLERİ'!$B$25,T42:AA42,8,0),"")</f>
        <v/>
      </c>
      <c r="AX42" s="142" t="str">
        <f>IFERROR(VLOOKUP('DERS YÜKLERİ'!$B$26,T42:AA42,8,0),"")</f>
        <v/>
      </c>
      <c r="AY42" s="142" t="str">
        <f>IFERROR(VLOOKUP('DERS YÜKLERİ'!$B$27,T42:AA42,8,0),"")</f>
        <v/>
      </c>
      <c r="AZ42" s="142" t="str">
        <f>IFERROR(VLOOKUP('DERS YÜKLERİ'!$B$28,T42:AA42,8,0),"")</f>
        <v/>
      </c>
      <c r="BA42" s="142" t="str">
        <f>IFERROR(VLOOKUP('DERS YÜKLERİ'!$B$29,T42:AA42,8,0),"")</f>
        <v/>
      </c>
      <c r="BB42" s="142" t="str">
        <f>IFERROR(VLOOKUP('DERS YÜKLERİ'!$B$30,T42:AA42,8,0),"")</f>
        <v/>
      </c>
      <c r="BC42" s="142" t="str">
        <f>IFERROR(VLOOKUP('DERS YÜKLERİ'!$B$31,T42:AA42,8,0),"")</f>
        <v/>
      </c>
      <c r="BD42" s="142" t="str">
        <f>IFERROR(VLOOKUP('DERS YÜKLERİ'!$B$32,T42:AA42,8,0),"")</f>
        <v/>
      </c>
      <c r="BE42" s="142" t="str">
        <f>IFERROR(VLOOKUP('DERS YÜKLERİ'!$B$33,T42:AA42,8,0),"")</f>
        <v/>
      </c>
      <c r="BF42" s="142" t="str">
        <f>IFERROR(VLOOKUP('DERS YÜKLERİ'!$B$34,T42:AA42,8,0),"")</f>
        <v/>
      </c>
      <c r="BG42" s="142" t="str">
        <f>IFERROR(VLOOKUP('DERS YÜKLERİ'!$B$35,T42:AA42,8,0),"")</f>
        <v/>
      </c>
      <c r="BH42" s="142" t="str">
        <f>IFERROR(VLOOKUP('DERS YÜKLERİ'!$B$36,T42:AA42,8,0),"")</f>
        <v/>
      </c>
      <c r="BI42" s="142" t="str">
        <f>IFERROR(VLOOKUP('DERS YÜKLERİ'!$B$37,T42:AA42,8,0),"")</f>
        <v/>
      </c>
      <c r="BJ42" s="142" t="str">
        <f>IFERROR(VLOOKUP('DERS YÜKLERİ'!$B$38,T42:AA42,8,0),"")</f>
        <v/>
      </c>
      <c r="BK42" s="142" t="str">
        <f>IFERROR(VLOOKUP('DERS YÜKLERİ'!$B$39,T42:AA42,8,0),"")</f>
        <v/>
      </c>
      <c r="BL42" s="142" t="str">
        <f>IFERROR(VLOOKUP('DERS YÜKLERİ'!$B$40,T42:AA42,8,0),"")</f>
        <v/>
      </c>
      <c r="BM42" s="142" t="str">
        <f>IFERROR(VLOOKUP('DERS YÜKLERİ'!$B$41,T42:AA42,8,0),"")</f>
        <v/>
      </c>
      <c r="BN42" s="142" t="str">
        <f>IFERROR(VLOOKUP('DERS YÜKLERİ'!$B$42,T42:AA42,8,0),"")</f>
        <v/>
      </c>
      <c r="BO42" s="142" t="str">
        <f>IFERROR(VLOOKUP('DERS YÜKLERİ'!$B$43,T42:AA42,8,0),"")</f>
        <v/>
      </c>
      <c r="BP42" s="142" t="str">
        <f>IFERROR(VLOOKUP('DERS YÜKLERİ'!$B$44,T42:AA42,8,0),"")</f>
        <v/>
      </c>
      <c r="BQ42" s="142" t="str">
        <f>IFERROR(VLOOKUP('DERS YÜKLERİ'!$B$45,T42:AA42,8,0),"")</f>
        <v/>
      </c>
      <c r="BR42" s="142" t="str">
        <f>IFERROR(VLOOKUP('DERS YÜKLERİ'!$B$46,T42:AA42,8,0),"")</f>
        <v/>
      </c>
      <c r="BS42" s="142" t="str">
        <f>IFERROR(VLOOKUP('DERS YÜKLERİ'!$B$47,T42:AA42,8,0),"")</f>
        <v/>
      </c>
      <c r="BT42" s="26"/>
    </row>
    <row r="43" spans="1:72" ht="19.5" customHeight="1">
      <c r="A43" s="260">
        <f>COUNTIF(B25:B42,"AÇIK")</f>
        <v>11</v>
      </c>
      <c r="B43" s="471"/>
      <c r="C43" s="1031"/>
      <c r="D43" s="261"/>
      <c r="E43" s="262"/>
      <c r="F43" s="262"/>
      <c r="G43" s="265" t="s">
        <v>176</v>
      </c>
      <c r="H43" s="265">
        <v>30</v>
      </c>
      <c r="I43" s="473"/>
      <c r="J43" s="475"/>
      <c r="K43" s="476"/>
      <c r="L43" s="121"/>
      <c r="M43" s="121"/>
      <c r="N43" s="122"/>
      <c r="O43" s="270"/>
      <c r="P43" s="270"/>
      <c r="Q43" s="126"/>
      <c r="R43" s="271">
        <f>COUNTA(R25:R42)</f>
        <v>18</v>
      </c>
      <c r="S43" s="10"/>
      <c r="T43" s="272" t="str">
        <f>IF(A43=R43,"OK","AÇILACAK DERSLERDE HATA VAR")</f>
        <v>AÇILACAK DERSLERDE HATA VAR</v>
      </c>
      <c r="U43" s="273"/>
      <c r="V43" s="274"/>
      <c r="W43" s="272"/>
      <c r="X43" s="272"/>
      <c r="Y43" s="26"/>
      <c r="Z43" s="142"/>
      <c r="AA43" s="144"/>
      <c r="AB43" s="148" t="str">
        <f>IFERROR(VLOOKUP('DERS YÜKLERİ'!$B$3,T43:AA43,8,0),"")</f>
        <v/>
      </c>
      <c r="AC43" s="142" t="str">
        <f>IFERROR(VLOOKUP('DERS YÜKLERİ'!$B$4,T43:AA43,8,0),"")</f>
        <v/>
      </c>
      <c r="AD43" s="142" t="str">
        <f>IFERROR(VLOOKUP('DERS YÜKLERİ'!$B$5,T43:AA43,8,0),"")</f>
        <v/>
      </c>
      <c r="AE43" s="142" t="str">
        <f>IFERROR(VLOOKUP('DERS YÜKLERİ'!$B$6,T43:AA43,8,0),"")</f>
        <v/>
      </c>
      <c r="AF43" s="142" t="str">
        <f>IFERROR(VLOOKUP('DERS YÜKLERİ'!$B$7,T43:AA43,8,0),"")</f>
        <v/>
      </c>
      <c r="AG43" s="142" t="str">
        <f>IFERROR(VLOOKUP('DERS YÜKLERİ'!$B$8,T43:AA43,8,0),"")</f>
        <v/>
      </c>
      <c r="AH43" s="142" t="str">
        <f>IFERROR(VLOOKUP('DERS YÜKLERİ'!$B$9,T43:AA43,8,0),"")</f>
        <v/>
      </c>
      <c r="AI43" s="142" t="str">
        <f>IFERROR(VLOOKUP('DERS YÜKLERİ'!$B$10,T43:AA43,8,0),"")</f>
        <v/>
      </c>
      <c r="AJ43" s="142" t="str">
        <f>IFERROR(VLOOKUP('DERS YÜKLERİ'!$B$11,T43:AA43,8,0),"")</f>
        <v/>
      </c>
      <c r="AK43" s="142" t="str">
        <f>IFERROR(VLOOKUP('DERS YÜKLERİ'!$B$12,T43:AA43,8,0),"")</f>
        <v/>
      </c>
      <c r="AL43" s="142" t="str">
        <f>IFERROR(VLOOKUP('DERS YÜKLERİ'!$B$13,T43:AA43,8,0),"")</f>
        <v/>
      </c>
      <c r="AM43" s="142" t="str">
        <f>IFERROR(VLOOKUP('DERS YÜKLERİ'!$B$14,T43:AA43,8,0),"")</f>
        <v/>
      </c>
      <c r="AN43" s="142" t="str">
        <f>IFERROR(VLOOKUP('DERS YÜKLERİ'!$B$15,T43:AA43,8,0),"")</f>
        <v/>
      </c>
      <c r="AO43" s="142" t="str">
        <f>IFERROR(VLOOKUP('DERS YÜKLERİ'!$B$16,T43:AA43,8,0),"")</f>
        <v/>
      </c>
      <c r="AP43" s="142" t="str">
        <f>IFERROR(VLOOKUP('DERS YÜKLERİ'!$B$17,T43:AA43,8,0),"")</f>
        <v/>
      </c>
      <c r="AQ43" s="142" t="str">
        <f>IFERROR(VLOOKUP('DERS YÜKLERİ'!$B$18,T43:AA43,8,0),"")</f>
        <v/>
      </c>
      <c r="AR43" s="142" t="str">
        <f>IFERROR(VLOOKUP('DERS YÜKLERİ'!$B$19,T43:AA43,8,0),"")</f>
        <v/>
      </c>
      <c r="AS43" s="142" t="str">
        <f>IFERROR(VLOOKUP('DERS YÜKLERİ'!$B$20,T43:AA43,8,0),"")</f>
        <v/>
      </c>
      <c r="AT43" s="142" t="str">
        <f>IFERROR(VLOOKUP('DERS YÜKLERİ'!$B$21,T43:AA43,8,0),"")</f>
        <v/>
      </c>
      <c r="AU43" s="142" t="str">
        <f>IFERROR(VLOOKUP('DERS YÜKLERİ'!$B$22,T43:AA43,8,0),"")</f>
        <v/>
      </c>
      <c r="AV43" s="142" t="str">
        <f>IFERROR(VLOOKUP('DERS YÜKLERİ'!$B$23,T43:AA43,8,0),"")</f>
        <v/>
      </c>
      <c r="AW43" s="142" t="str">
        <f>IFERROR(VLOOKUP('DERS YÜKLERİ'!$B$25,T43:AA43,8,0),"")</f>
        <v/>
      </c>
      <c r="AX43" s="142" t="str">
        <f>IFERROR(VLOOKUP('DERS YÜKLERİ'!$B$26,T43:AA43,8,0),"")</f>
        <v/>
      </c>
      <c r="AY43" s="142" t="str">
        <f>IFERROR(VLOOKUP('DERS YÜKLERİ'!$B$27,T43:AA43,8,0),"")</f>
        <v/>
      </c>
      <c r="AZ43" s="142" t="str">
        <f>IFERROR(VLOOKUP('DERS YÜKLERİ'!$B$28,T43:AA43,8,0),"")</f>
        <v/>
      </c>
      <c r="BA43" s="142" t="str">
        <f>IFERROR(VLOOKUP('DERS YÜKLERİ'!$B$29,T43:AA43,8,0),"")</f>
        <v/>
      </c>
      <c r="BB43" s="142" t="str">
        <f>IFERROR(VLOOKUP('DERS YÜKLERİ'!$B$30,T43:AA43,8,0),"")</f>
        <v/>
      </c>
      <c r="BC43" s="142" t="str">
        <f>IFERROR(VLOOKUP('DERS YÜKLERİ'!$B$31,T43:AA43,8,0),"")</f>
        <v/>
      </c>
      <c r="BD43" s="142" t="str">
        <f>IFERROR(VLOOKUP('DERS YÜKLERİ'!$B$32,T43:AA43,8,0),"")</f>
        <v/>
      </c>
      <c r="BE43" s="142" t="str">
        <f>IFERROR(VLOOKUP('DERS YÜKLERİ'!$B$33,T43:AA43,8,0),"")</f>
        <v/>
      </c>
      <c r="BF43" s="142" t="str">
        <f>IFERROR(VLOOKUP('DERS YÜKLERİ'!$B$34,T43:AA43,8,0),"")</f>
        <v/>
      </c>
      <c r="BG43" s="142" t="str">
        <f>IFERROR(VLOOKUP('DERS YÜKLERİ'!$B$35,T43:AA43,8,0),"")</f>
        <v/>
      </c>
      <c r="BH43" s="142" t="str">
        <f>IFERROR(VLOOKUP('DERS YÜKLERİ'!$B$36,T43:AA43,8,0),"")</f>
        <v/>
      </c>
      <c r="BI43" s="142" t="str">
        <f>IFERROR(VLOOKUP('DERS YÜKLERİ'!$B$37,T43:AA43,8,0),"")</f>
        <v/>
      </c>
      <c r="BJ43" s="142" t="str">
        <f>IFERROR(VLOOKUP('DERS YÜKLERİ'!$B$38,T43:AA43,8,0),"")</f>
        <v/>
      </c>
      <c r="BK43" s="142" t="str">
        <f>IFERROR(VLOOKUP('DERS YÜKLERİ'!$B$39,T43:AA43,8,0),"")</f>
        <v/>
      </c>
      <c r="BL43" s="142" t="str">
        <f>IFERROR(VLOOKUP('DERS YÜKLERİ'!$B$40,T43:AA43,8,0),"")</f>
        <v/>
      </c>
      <c r="BM43" s="142" t="str">
        <f>IFERROR(VLOOKUP('DERS YÜKLERİ'!$B$41,T43:AA43,8,0),"")</f>
        <v/>
      </c>
      <c r="BN43" s="142" t="str">
        <f>IFERROR(VLOOKUP('DERS YÜKLERİ'!$B$42,T43:AA43,8,0),"")</f>
        <v/>
      </c>
      <c r="BO43" s="142" t="str">
        <f>IFERROR(VLOOKUP('DERS YÜKLERİ'!$B$43,T43:AA43,8,0),"")</f>
        <v/>
      </c>
      <c r="BP43" s="142" t="str">
        <f>IFERROR(VLOOKUP('DERS YÜKLERİ'!$B$44,T43:AA43,8,0),"")</f>
        <v/>
      </c>
      <c r="BQ43" s="142" t="str">
        <f>IFERROR(VLOOKUP('DERS YÜKLERİ'!$B$45,T43:AA43,8,0),"")</f>
        <v/>
      </c>
      <c r="BR43" s="142" t="str">
        <f>IFERROR(VLOOKUP('DERS YÜKLERİ'!$B$46,T43:AA43,8,0),"")</f>
        <v/>
      </c>
      <c r="BS43" s="142" t="str">
        <f>IFERROR(VLOOKUP('DERS YÜKLERİ'!$B$47,T43:AA43,8,0),"")</f>
        <v/>
      </c>
      <c r="BT43" s="26"/>
    </row>
    <row r="44" spans="1:72" ht="19.5" customHeight="1">
      <c r="A44" s="14"/>
      <c r="B44" s="471"/>
      <c r="C44" s="471"/>
      <c r="D44" s="478"/>
      <c r="E44" s="481"/>
      <c r="F44" s="483"/>
      <c r="G44" s="481"/>
      <c r="H44" s="481"/>
      <c r="I44" s="485"/>
      <c r="J44" s="485"/>
      <c r="K44" s="476"/>
      <c r="L44" s="121"/>
      <c r="M44" s="121"/>
      <c r="N44" s="20"/>
      <c r="O44" s="21"/>
      <c r="P44" s="21"/>
      <c r="Q44" s="21"/>
      <c r="R44" s="14"/>
      <c r="S44" s="10"/>
      <c r="T44" s="272"/>
      <c r="U44" s="283"/>
      <c r="V44" s="284"/>
      <c r="W44" s="272"/>
      <c r="X44" s="272"/>
      <c r="Y44" s="26"/>
      <c r="Z44" s="142"/>
      <c r="AA44" s="144"/>
      <c r="AB44" s="148" t="str">
        <f>IFERROR(VLOOKUP('DERS YÜKLERİ'!$B$3,T44:AA44,8,0),"")</f>
        <v/>
      </c>
      <c r="AC44" s="142" t="str">
        <f>IFERROR(VLOOKUP('DERS YÜKLERİ'!$B$4,T44:AA44,8,0),"")</f>
        <v/>
      </c>
      <c r="AD44" s="142" t="str">
        <f>IFERROR(VLOOKUP('DERS YÜKLERİ'!$B$5,T44:AA44,8,0),"")</f>
        <v/>
      </c>
      <c r="AE44" s="142" t="str">
        <f>IFERROR(VLOOKUP('DERS YÜKLERİ'!$B$6,T44:AA44,8,0),"")</f>
        <v/>
      </c>
      <c r="AF44" s="142" t="str">
        <f>IFERROR(VLOOKUP('DERS YÜKLERİ'!$B$7,T44:AA44,8,0),"")</f>
        <v/>
      </c>
      <c r="AG44" s="142" t="str">
        <f>IFERROR(VLOOKUP('DERS YÜKLERİ'!$B$8,T44:AA44,8,0),"")</f>
        <v/>
      </c>
      <c r="AH44" s="142" t="str">
        <f>IFERROR(VLOOKUP('DERS YÜKLERİ'!$B$9,T44:AA44,8,0),"")</f>
        <v/>
      </c>
      <c r="AI44" s="142" t="str">
        <f>IFERROR(VLOOKUP('DERS YÜKLERİ'!$B$10,T44:AA44,8,0),"")</f>
        <v/>
      </c>
      <c r="AJ44" s="142" t="str">
        <f>IFERROR(VLOOKUP('DERS YÜKLERİ'!$B$11,T44:AA44,8,0),"")</f>
        <v/>
      </c>
      <c r="AK44" s="142" t="str">
        <f>IFERROR(VLOOKUP('DERS YÜKLERİ'!$B$12,T44:AA44,8,0),"")</f>
        <v/>
      </c>
      <c r="AL44" s="142" t="str">
        <f>IFERROR(VLOOKUP('DERS YÜKLERİ'!$B$13,T44:AA44,8,0),"")</f>
        <v/>
      </c>
      <c r="AM44" s="142" t="str">
        <f>IFERROR(VLOOKUP('DERS YÜKLERİ'!$B$14,T44:AA44,8,0),"")</f>
        <v/>
      </c>
      <c r="AN44" s="142" t="str">
        <f>IFERROR(VLOOKUP('DERS YÜKLERİ'!$B$15,T44:AA44,8,0),"")</f>
        <v/>
      </c>
      <c r="AO44" s="142" t="str">
        <f>IFERROR(VLOOKUP('DERS YÜKLERİ'!$B$16,T44:AA44,8,0),"")</f>
        <v/>
      </c>
      <c r="AP44" s="142" t="str">
        <f>IFERROR(VLOOKUP('DERS YÜKLERİ'!$B$17,T44:AA44,8,0),"")</f>
        <v/>
      </c>
      <c r="AQ44" s="142" t="str">
        <f>IFERROR(VLOOKUP('DERS YÜKLERİ'!$B$18,T44:AA44,8,0),"")</f>
        <v/>
      </c>
      <c r="AR44" s="142" t="str">
        <f>IFERROR(VLOOKUP('DERS YÜKLERİ'!$B$19,T44:AA44,8,0),"")</f>
        <v/>
      </c>
      <c r="AS44" s="142" t="str">
        <f>IFERROR(VLOOKUP('DERS YÜKLERİ'!$B$20,T44:AA44,8,0),"")</f>
        <v/>
      </c>
      <c r="AT44" s="142" t="str">
        <f>IFERROR(VLOOKUP('DERS YÜKLERİ'!$B$21,T44:AA44,8,0),"")</f>
        <v/>
      </c>
      <c r="AU44" s="142" t="str">
        <f>IFERROR(VLOOKUP('DERS YÜKLERİ'!$B$22,T44:AA44,8,0),"")</f>
        <v/>
      </c>
      <c r="AV44" s="142" t="str">
        <f>IFERROR(VLOOKUP('DERS YÜKLERİ'!$B$23,T44:AA44,8,0),"")</f>
        <v/>
      </c>
      <c r="AW44" s="142" t="str">
        <f>IFERROR(VLOOKUP('DERS YÜKLERİ'!$B$25,T44:AA44,8,0),"")</f>
        <v/>
      </c>
      <c r="AX44" s="142" t="str">
        <f>IFERROR(VLOOKUP('DERS YÜKLERİ'!$B$26,T44:AA44,8,0),"")</f>
        <v/>
      </c>
      <c r="AY44" s="142" t="str">
        <f>IFERROR(VLOOKUP('DERS YÜKLERİ'!$B$27,T44:AA44,8,0),"")</f>
        <v/>
      </c>
      <c r="AZ44" s="142" t="str">
        <f>IFERROR(VLOOKUP('DERS YÜKLERİ'!$B$28,T44:AA44,8,0),"")</f>
        <v/>
      </c>
      <c r="BA44" s="142" t="str">
        <f>IFERROR(VLOOKUP('DERS YÜKLERİ'!$B$29,T44:AA44,8,0),"")</f>
        <v/>
      </c>
      <c r="BB44" s="142" t="str">
        <f>IFERROR(VLOOKUP('DERS YÜKLERİ'!$B$30,T44:AA44,8,0),"")</f>
        <v/>
      </c>
      <c r="BC44" s="142" t="str">
        <f>IFERROR(VLOOKUP('DERS YÜKLERİ'!$B$31,T44:AA44,8,0),"")</f>
        <v/>
      </c>
      <c r="BD44" s="142" t="str">
        <f>IFERROR(VLOOKUP('DERS YÜKLERİ'!$B$32,T44:AA44,8,0),"")</f>
        <v/>
      </c>
      <c r="BE44" s="142" t="str">
        <f>IFERROR(VLOOKUP('DERS YÜKLERİ'!$B$33,T44:AA44,8,0),"")</f>
        <v/>
      </c>
      <c r="BF44" s="142" t="str">
        <f>IFERROR(VLOOKUP('DERS YÜKLERİ'!$B$34,T44:AA44,8,0),"")</f>
        <v/>
      </c>
      <c r="BG44" s="142" t="str">
        <f>IFERROR(VLOOKUP('DERS YÜKLERİ'!$B$35,T44:AA44,8,0),"")</f>
        <v/>
      </c>
      <c r="BH44" s="142" t="str">
        <f>IFERROR(VLOOKUP('DERS YÜKLERİ'!$B$36,T44:AA44,8,0),"")</f>
        <v/>
      </c>
      <c r="BI44" s="142" t="str">
        <f>IFERROR(VLOOKUP('DERS YÜKLERİ'!$B$37,T44:AA44,8,0),"")</f>
        <v/>
      </c>
      <c r="BJ44" s="142" t="str">
        <f>IFERROR(VLOOKUP('DERS YÜKLERİ'!$B$38,T44:AA44,8,0),"")</f>
        <v/>
      </c>
      <c r="BK44" s="142" t="str">
        <f>IFERROR(VLOOKUP('DERS YÜKLERİ'!$B$39,T44:AA44,8,0),"")</f>
        <v/>
      </c>
      <c r="BL44" s="142" t="str">
        <f>IFERROR(VLOOKUP('DERS YÜKLERİ'!$B$40,T44:AA44,8,0),"")</f>
        <v/>
      </c>
      <c r="BM44" s="142" t="str">
        <f>IFERROR(VLOOKUP('DERS YÜKLERİ'!$B$41,T44:AA44,8,0),"")</f>
        <v/>
      </c>
      <c r="BN44" s="142" t="str">
        <f>IFERROR(VLOOKUP('DERS YÜKLERİ'!$B$42,T44:AA44,8,0),"")</f>
        <v/>
      </c>
      <c r="BO44" s="142" t="str">
        <f>IFERROR(VLOOKUP('DERS YÜKLERİ'!$B$43,T44:AA44,8,0),"")</f>
        <v/>
      </c>
      <c r="BP44" s="142" t="str">
        <f>IFERROR(VLOOKUP('DERS YÜKLERİ'!$B$44,T44:AA44,8,0),"")</f>
        <v/>
      </c>
      <c r="BQ44" s="142" t="str">
        <f>IFERROR(VLOOKUP('DERS YÜKLERİ'!$B$45,T44:AA44,8,0),"")</f>
        <v/>
      </c>
      <c r="BR44" s="142" t="str">
        <f>IFERROR(VLOOKUP('DERS YÜKLERİ'!$B$46,T44:AA44,8,0),"")</f>
        <v/>
      </c>
      <c r="BS44" s="142" t="str">
        <f>IFERROR(VLOOKUP('DERS YÜKLERİ'!$B$47,T44:AA44,8,0),"")</f>
        <v/>
      </c>
      <c r="BT44" s="26"/>
    </row>
    <row r="45" spans="1:72" ht="19.5" customHeight="1">
      <c r="A45" s="29"/>
      <c r="B45" s="30"/>
      <c r="C45" s="1032" t="s">
        <v>14</v>
      </c>
      <c r="D45" s="1034" t="s">
        <v>4</v>
      </c>
      <c r="E45" s="1034" t="s">
        <v>15</v>
      </c>
      <c r="F45" s="1034" t="s">
        <v>16</v>
      </c>
      <c r="G45" s="499" t="s">
        <v>17</v>
      </c>
      <c r="H45" s="1036" t="s">
        <v>18</v>
      </c>
      <c r="I45" s="1034" t="s">
        <v>19</v>
      </c>
      <c r="J45" s="1058" t="s">
        <v>20</v>
      </c>
      <c r="K45" s="1043" t="s">
        <v>21</v>
      </c>
      <c r="L45" s="121"/>
      <c r="M45" s="121"/>
      <c r="N45" s="37"/>
      <c r="O45" s="39"/>
      <c r="P45" s="39"/>
      <c r="Q45" s="39"/>
      <c r="R45" s="41" t="s">
        <v>24</v>
      </c>
      <c r="S45" s="43"/>
      <c r="T45" s="44"/>
      <c r="U45" s="1045" t="s">
        <v>27</v>
      </c>
      <c r="V45" s="1018"/>
      <c r="W45" s="45"/>
      <c r="X45" s="45"/>
      <c r="Y45" s="26"/>
      <c r="Z45" s="142"/>
      <c r="AA45" s="144"/>
      <c r="AB45" s="148" t="str">
        <f>IFERROR(VLOOKUP('DERS YÜKLERİ'!$B$3,T45:AA45,8,0),"")</f>
        <v/>
      </c>
      <c r="AC45" s="142" t="str">
        <f>IFERROR(VLOOKUP('DERS YÜKLERİ'!$B$4,T45:AA45,8,0),"")</f>
        <v/>
      </c>
      <c r="AD45" s="142" t="str">
        <f>IFERROR(VLOOKUP('DERS YÜKLERİ'!$B$5,T45:AA45,8,0),"")</f>
        <v/>
      </c>
      <c r="AE45" s="142" t="str">
        <f>IFERROR(VLOOKUP('DERS YÜKLERİ'!$B$6,T45:AA45,8,0),"")</f>
        <v/>
      </c>
      <c r="AF45" s="142" t="str">
        <f>IFERROR(VLOOKUP('DERS YÜKLERİ'!$B$7,T45:AA45,8,0),"")</f>
        <v/>
      </c>
      <c r="AG45" s="142" t="str">
        <f>IFERROR(VLOOKUP('DERS YÜKLERİ'!$B$8,T45:AA45,8,0),"")</f>
        <v/>
      </c>
      <c r="AH45" s="142" t="str">
        <f>IFERROR(VLOOKUP('DERS YÜKLERİ'!$B$9,T45:AA45,8,0),"")</f>
        <v/>
      </c>
      <c r="AI45" s="142" t="str">
        <f>IFERROR(VLOOKUP('DERS YÜKLERİ'!$B$10,T45:AA45,8,0),"")</f>
        <v/>
      </c>
      <c r="AJ45" s="142" t="str">
        <f>IFERROR(VLOOKUP('DERS YÜKLERİ'!$B$11,T45:AA45,8,0),"")</f>
        <v/>
      </c>
      <c r="AK45" s="142" t="str">
        <f>IFERROR(VLOOKUP('DERS YÜKLERİ'!$B$12,T45:AA45,8,0),"")</f>
        <v/>
      </c>
      <c r="AL45" s="142" t="str">
        <f>IFERROR(VLOOKUP('DERS YÜKLERİ'!$B$13,T45:AA45,8,0),"")</f>
        <v/>
      </c>
      <c r="AM45" s="142" t="str">
        <f>IFERROR(VLOOKUP('DERS YÜKLERİ'!$B$14,T45:AA45,8,0),"")</f>
        <v/>
      </c>
      <c r="AN45" s="142" t="str">
        <f>IFERROR(VLOOKUP('DERS YÜKLERİ'!$B$15,T45:AA45,8,0),"")</f>
        <v/>
      </c>
      <c r="AO45" s="142" t="str">
        <f>IFERROR(VLOOKUP('DERS YÜKLERİ'!$B$16,T45:AA45,8,0),"")</f>
        <v/>
      </c>
      <c r="AP45" s="142" t="str">
        <f>IFERROR(VLOOKUP('DERS YÜKLERİ'!$B$17,T45:AA45,8,0),"")</f>
        <v/>
      </c>
      <c r="AQ45" s="142" t="str">
        <f>IFERROR(VLOOKUP('DERS YÜKLERİ'!$B$18,T45:AA45,8,0),"")</f>
        <v/>
      </c>
      <c r="AR45" s="142" t="str">
        <f>IFERROR(VLOOKUP('DERS YÜKLERİ'!$B$19,T45:AA45,8,0),"")</f>
        <v/>
      </c>
      <c r="AS45" s="142" t="str">
        <f>IFERROR(VLOOKUP('DERS YÜKLERİ'!$B$20,T45:AA45,8,0),"")</f>
        <v/>
      </c>
      <c r="AT45" s="142" t="str">
        <f>IFERROR(VLOOKUP('DERS YÜKLERİ'!$B$21,T45:AA45,8,0),"")</f>
        <v/>
      </c>
      <c r="AU45" s="142" t="str">
        <f>IFERROR(VLOOKUP('DERS YÜKLERİ'!$B$22,T45:AA45,8,0),"")</f>
        <v/>
      </c>
      <c r="AV45" s="142" t="str">
        <f>IFERROR(VLOOKUP('DERS YÜKLERİ'!$B$23,T45:AA45,8,0),"")</f>
        <v/>
      </c>
      <c r="AW45" s="142" t="str">
        <f>IFERROR(VLOOKUP('DERS YÜKLERİ'!$B$25,T45:AA45,8,0),"")</f>
        <v/>
      </c>
      <c r="AX45" s="142" t="str">
        <f>IFERROR(VLOOKUP('DERS YÜKLERİ'!$B$26,T45:AA45,8,0),"")</f>
        <v/>
      </c>
      <c r="AY45" s="142" t="str">
        <f>IFERROR(VLOOKUP('DERS YÜKLERİ'!$B$27,T45:AA45,8,0),"")</f>
        <v/>
      </c>
      <c r="AZ45" s="142" t="str">
        <f>IFERROR(VLOOKUP('DERS YÜKLERİ'!$B$28,T45:AA45,8,0),"")</f>
        <v/>
      </c>
      <c r="BA45" s="142" t="str">
        <f>IFERROR(VLOOKUP('DERS YÜKLERİ'!$B$29,T45:AA45,8,0),"")</f>
        <v/>
      </c>
      <c r="BB45" s="142" t="str">
        <f>IFERROR(VLOOKUP('DERS YÜKLERİ'!$B$30,T45:AA45,8,0),"")</f>
        <v/>
      </c>
      <c r="BC45" s="142" t="str">
        <f>IFERROR(VLOOKUP('DERS YÜKLERİ'!$B$31,T45:AA45,8,0),"")</f>
        <v/>
      </c>
      <c r="BD45" s="142" t="str">
        <f>IFERROR(VLOOKUP('DERS YÜKLERİ'!$B$32,T45:AA45,8,0),"")</f>
        <v/>
      </c>
      <c r="BE45" s="142" t="str">
        <f>IFERROR(VLOOKUP('DERS YÜKLERİ'!$B$33,T45:AA45,8,0),"")</f>
        <v/>
      </c>
      <c r="BF45" s="142" t="str">
        <f>IFERROR(VLOOKUP('DERS YÜKLERİ'!$B$34,T45:AA45,8,0),"")</f>
        <v/>
      </c>
      <c r="BG45" s="142" t="str">
        <f>IFERROR(VLOOKUP('DERS YÜKLERİ'!$B$35,T45:AA45,8,0),"")</f>
        <v/>
      </c>
      <c r="BH45" s="142" t="str">
        <f>IFERROR(VLOOKUP('DERS YÜKLERİ'!$B$36,T45:AA45,8,0),"")</f>
        <v/>
      </c>
      <c r="BI45" s="142" t="str">
        <f>IFERROR(VLOOKUP('DERS YÜKLERİ'!$B$37,T45:AA45,8,0),"")</f>
        <v/>
      </c>
      <c r="BJ45" s="142" t="str">
        <f>IFERROR(VLOOKUP('DERS YÜKLERİ'!$B$38,T45:AA45,8,0),"")</f>
        <v/>
      </c>
      <c r="BK45" s="142" t="str">
        <f>IFERROR(VLOOKUP('DERS YÜKLERİ'!$B$39,T45:AA45,8,0),"")</f>
        <v/>
      </c>
      <c r="BL45" s="142" t="str">
        <f>IFERROR(VLOOKUP('DERS YÜKLERİ'!$B$40,T45:AA45,8,0),"")</f>
        <v/>
      </c>
      <c r="BM45" s="142" t="str">
        <f>IFERROR(VLOOKUP('DERS YÜKLERİ'!$B$41,T45:AA45,8,0),"")</f>
        <v/>
      </c>
      <c r="BN45" s="142" t="str">
        <f>IFERROR(VLOOKUP('DERS YÜKLERİ'!$B$42,T45:AA45,8,0),"")</f>
        <v/>
      </c>
      <c r="BO45" s="142" t="str">
        <f>IFERROR(VLOOKUP('DERS YÜKLERİ'!$B$43,T45:AA45,8,0),"")</f>
        <v/>
      </c>
      <c r="BP45" s="142" t="str">
        <f>IFERROR(VLOOKUP('DERS YÜKLERİ'!$B$44,T45:AA45,8,0),"")</f>
        <v/>
      </c>
      <c r="BQ45" s="142" t="str">
        <f>IFERROR(VLOOKUP('DERS YÜKLERİ'!$B$45,T45:AA45,8,0),"")</f>
        <v/>
      </c>
      <c r="BR45" s="142" t="str">
        <f>IFERROR(VLOOKUP('DERS YÜKLERİ'!$B$46,T45:AA45,8,0),"")</f>
        <v/>
      </c>
      <c r="BS45" s="142" t="str">
        <f>IFERROR(VLOOKUP('DERS YÜKLERİ'!$B$47,T45:AA45,8,0),"")</f>
        <v/>
      </c>
      <c r="BT45" s="26"/>
    </row>
    <row r="46" spans="1:72" ht="19.5" customHeight="1">
      <c r="A46" s="29"/>
      <c r="B46" s="30"/>
      <c r="C46" s="1033"/>
      <c r="D46" s="1035"/>
      <c r="E46" s="1035"/>
      <c r="F46" s="1035"/>
      <c r="G46" s="517" t="s">
        <v>45</v>
      </c>
      <c r="H46" s="1035"/>
      <c r="I46" s="1035"/>
      <c r="J46" s="1042"/>
      <c r="K46" s="1044"/>
      <c r="L46" s="121"/>
      <c r="M46" s="121"/>
      <c r="N46" s="37"/>
      <c r="O46" s="39"/>
      <c r="P46" s="39"/>
      <c r="Q46" s="39"/>
      <c r="R46" s="519" t="s">
        <v>178</v>
      </c>
      <c r="S46" s="520"/>
      <c r="T46" s="521" t="s">
        <v>53</v>
      </c>
      <c r="U46" s="522" t="s">
        <v>54</v>
      </c>
      <c r="V46" s="523" t="s">
        <v>56</v>
      </c>
      <c r="W46" s="524" t="s">
        <v>54</v>
      </c>
      <c r="X46" s="525" t="s">
        <v>56</v>
      </c>
      <c r="Y46" s="26"/>
      <c r="Z46" s="142"/>
      <c r="AA46" s="144"/>
      <c r="AB46" s="148" t="str">
        <f>IFERROR(VLOOKUP('DERS YÜKLERİ'!$B$3,T46:AA46,8,0),"")</f>
        <v/>
      </c>
      <c r="AC46" s="142" t="str">
        <f>IFERROR(VLOOKUP('DERS YÜKLERİ'!$B$4,T46:AA46,8,0),"")</f>
        <v/>
      </c>
      <c r="AD46" s="142" t="str">
        <f>IFERROR(VLOOKUP('DERS YÜKLERİ'!$B$5,T46:AA46,8,0),"")</f>
        <v/>
      </c>
      <c r="AE46" s="142" t="str">
        <f>IFERROR(VLOOKUP('DERS YÜKLERİ'!$B$6,T46:AA46,8,0),"")</f>
        <v/>
      </c>
      <c r="AF46" s="142" t="str">
        <f>IFERROR(VLOOKUP('DERS YÜKLERİ'!$B$7,T46:AA46,8,0),"")</f>
        <v/>
      </c>
      <c r="AG46" s="142" t="str">
        <f>IFERROR(VLOOKUP('DERS YÜKLERİ'!$B$8,T46:AA46,8,0),"")</f>
        <v/>
      </c>
      <c r="AH46" s="142" t="str">
        <f>IFERROR(VLOOKUP('DERS YÜKLERİ'!$B$9,T46:AA46,8,0),"")</f>
        <v/>
      </c>
      <c r="AI46" s="142" t="str">
        <f>IFERROR(VLOOKUP('DERS YÜKLERİ'!$B$10,T46:AA46,8,0),"")</f>
        <v/>
      </c>
      <c r="AJ46" s="142" t="str">
        <f>IFERROR(VLOOKUP('DERS YÜKLERİ'!$B$11,T46:AA46,8,0),"")</f>
        <v/>
      </c>
      <c r="AK46" s="142" t="str">
        <f>IFERROR(VLOOKUP('DERS YÜKLERİ'!$B$12,T46:AA46,8,0),"")</f>
        <v/>
      </c>
      <c r="AL46" s="142" t="str">
        <f>IFERROR(VLOOKUP('DERS YÜKLERİ'!$B$13,T46:AA46,8,0),"")</f>
        <v/>
      </c>
      <c r="AM46" s="142" t="str">
        <f>IFERROR(VLOOKUP('DERS YÜKLERİ'!$B$14,T46:AA46,8,0),"")</f>
        <v/>
      </c>
      <c r="AN46" s="142" t="str">
        <f>IFERROR(VLOOKUP('DERS YÜKLERİ'!$B$15,T46:AA46,8,0),"")</f>
        <v/>
      </c>
      <c r="AO46" s="142" t="str">
        <f>IFERROR(VLOOKUP('DERS YÜKLERİ'!$B$16,T46:AA46,8,0),"")</f>
        <v/>
      </c>
      <c r="AP46" s="142" t="str">
        <f>IFERROR(VLOOKUP('DERS YÜKLERİ'!$B$17,T46:AA46,8,0),"")</f>
        <v/>
      </c>
      <c r="AQ46" s="142" t="str">
        <f>IFERROR(VLOOKUP('DERS YÜKLERİ'!$B$18,T46:AA46,8,0),"")</f>
        <v/>
      </c>
      <c r="AR46" s="142" t="str">
        <f>IFERROR(VLOOKUP('DERS YÜKLERİ'!$B$19,T46:AA46,8,0),"")</f>
        <v/>
      </c>
      <c r="AS46" s="142" t="str">
        <f>IFERROR(VLOOKUP('DERS YÜKLERİ'!$B$20,T46:AA46,8,0),"")</f>
        <v/>
      </c>
      <c r="AT46" s="142" t="str">
        <f>IFERROR(VLOOKUP('DERS YÜKLERİ'!$B$21,T46:AA46,8,0),"")</f>
        <v/>
      </c>
      <c r="AU46" s="142" t="str">
        <f>IFERROR(VLOOKUP('DERS YÜKLERİ'!$B$22,T46:AA46,8,0),"")</f>
        <v/>
      </c>
      <c r="AV46" s="142" t="str">
        <f>IFERROR(VLOOKUP('DERS YÜKLERİ'!$B$23,T46:AA46,8,0),"")</f>
        <v/>
      </c>
      <c r="AW46" s="142" t="str">
        <f>IFERROR(VLOOKUP('DERS YÜKLERİ'!$B$25,T46:AA46,8,0),"")</f>
        <v/>
      </c>
      <c r="AX46" s="142" t="str">
        <f>IFERROR(VLOOKUP('DERS YÜKLERİ'!$B$26,T46:AA46,8,0),"")</f>
        <v/>
      </c>
      <c r="AY46" s="142" t="str">
        <f>IFERROR(VLOOKUP('DERS YÜKLERİ'!$B$27,T46:AA46,8,0),"")</f>
        <v/>
      </c>
      <c r="AZ46" s="142" t="str">
        <f>IFERROR(VLOOKUP('DERS YÜKLERİ'!$B$28,T46:AA46,8,0),"")</f>
        <v/>
      </c>
      <c r="BA46" s="142" t="str">
        <f>IFERROR(VLOOKUP('DERS YÜKLERİ'!$B$29,T46:AA46,8,0),"")</f>
        <v/>
      </c>
      <c r="BB46" s="142" t="str">
        <f>IFERROR(VLOOKUP('DERS YÜKLERİ'!$B$30,T46:AA46,8,0),"")</f>
        <v/>
      </c>
      <c r="BC46" s="142" t="str">
        <f>IFERROR(VLOOKUP('DERS YÜKLERİ'!$B$31,T46:AA46,8,0),"")</f>
        <v/>
      </c>
      <c r="BD46" s="142" t="str">
        <f>IFERROR(VLOOKUP('DERS YÜKLERİ'!$B$32,T46:AA46,8,0),"")</f>
        <v/>
      </c>
      <c r="BE46" s="142" t="str">
        <f>IFERROR(VLOOKUP('DERS YÜKLERİ'!$B$33,T46:AA46,8,0),"")</f>
        <v/>
      </c>
      <c r="BF46" s="142" t="str">
        <f>IFERROR(VLOOKUP('DERS YÜKLERİ'!$B$34,T46:AA46,8,0),"")</f>
        <v/>
      </c>
      <c r="BG46" s="142" t="str">
        <f>IFERROR(VLOOKUP('DERS YÜKLERİ'!$B$35,T46:AA46,8,0),"")</f>
        <v/>
      </c>
      <c r="BH46" s="142" t="str">
        <f>IFERROR(VLOOKUP('DERS YÜKLERİ'!$B$36,T46:AA46,8,0),"")</f>
        <v/>
      </c>
      <c r="BI46" s="142" t="str">
        <f>IFERROR(VLOOKUP('DERS YÜKLERİ'!$B$37,T46:AA46,8,0),"")</f>
        <v/>
      </c>
      <c r="BJ46" s="142" t="str">
        <f>IFERROR(VLOOKUP('DERS YÜKLERİ'!$B$38,T46:AA46,8,0),"")</f>
        <v/>
      </c>
      <c r="BK46" s="142" t="str">
        <f>IFERROR(VLOOKUP('DERS YÜKLERİ'!$B$39,T46:AA46,8,0),"")</f>
        <v/>
      </c>
      <c r="BL46" s="142" t="str">
        <f>IFERROR(VLOOKUP('DERS YÜKLERİ'!$B$40,T46:AA46,8,0),"")</f>
        <v/>
      </c>
      <c r="BM46" s="142" t="str">
        <f>IFERROR(VLOOKUP('DERS YÜKLERİ'!$B$41,T46:AA46,8,0),"")</f>
        <v/>
      </c>
      <c r="BN46" s="142" t="str">
        <f>IFERROR(VLOOKUP('DERS YÜKLERİ'!$B$42,T46:AA46,8,0),"")</f>
        <v/>
      </c>
      <c r="BO46" s="142" t="str">
        <f>IFERROR(VLOOKUP('DERS YÜKLERİ'!$B$43,T46:AA46,8,0),"")</f>
        <v/>
      </c>
      <c r="BP46" s="142" t="str">
        <f>IFERROR(VLOOKUP('DERS YÜKLERİ'!$B$44,T46:AA46,8,0),"")</f>
        <v/>
      </c>
      <c r="BQ46" s="142" t="str">
        <f>IFERROR(VLOOKUP('DERS YÜKLERİ'!$B$45,T46:AA46,8,0),"")</f>
        <v/>
      </c>
      <c r="BR46" s="142" t="str">
        <f>IFERROR(VLOOKUP('DERS YÜKLERİ'!$B$46,T46:AA46,8,0),"")</f>
        <v/>
      </c>
      <c r="BS46" s="142" t="str">
        <f>IFERROR(VLOOKUP('DERS YÜKLERİ'!$B$47,T46:AA46,8,0),"")</f>
        <v/>
      </c>
      <c r="BT46" s="26"/>
    </row>
    <row r="47" spans="1:72" ht="19.5" customHeight="1">
      <c r="A47" s="110" t="b">
        <v>1</v>
      </c>
      <c r="B47" s="112" t="str">
        <f t="shared" ref="B47:B102" si="12">IF(A47,"AÇIK","KAPALI")</f>
        <v>AÇIK</v>
      </c>
      <c r="C47" s="1029" t="s">
        <v>181</v>
      </c>
      <c r="D47" s="115" t="str">
        <f>IFERROR(VLOOKUP(F47,'LİSTE-FORMÜLLER'!F:L,2,0),"-")</f>
        <v>SBK 302</v>
      </c>
      <c r="E47" s="116" t="str">
        <f>IFERROR(VLOOKUP(F47,'LİSTE-FORMÜLLER'!F:L,3,0),"-")</f>
        <v>Z</v>
      </c>
      <c r="F47" s="117" t="s">
        <v>151</v>
      </c>
      <c r="G47" s="115" t="str">
        <f>IFERROR(VLOOKUP(F47,'LİSTE-FORMÜLLER'!F:L,5,0),"")</f>
        <v>3 + 0</v>
      </c>
      <c r="H47" s="115">
        <f>IFERROR(VLOOKUP(F47,'LİSTE-FORMÜLLER'!F:L,7,0),"-")</f>
        <v>5</v>
      </c>
      <c r="I47" s="201" t="s">
        <v>135</v>
      </c>
      <c r="J47" s="202" t="s">
        <v>135</v>
      </c>
      <c r="K47" s="203"/>
      <c r="L47" s="121">
        <f t="shared" ref="L47:L56" si="13">IF(I47=J47,2,1)</f>
        <v>2</v>
      </c>
      <c r="M47" s="121" t="str">
        <f>IFERROR(VLOOKUP(I47,'LİSTE-FORMÜLLER'!$B$2:$C$89,2,0),"*")</f>
        <v>fyö</v>
      </c>
      <c r="N47" s="122"/>
      <c r="O47" s="124" t="str">
        <f>VLOOKUP('LİSTE-FORMÜLLER'!$A$92,'LİSTE-FORMÜLLER'!$A$92:$B$126,2,0)</f>
        <v>A-305</v>
      </c>
      <c r="P47" s="124" t="str">
        <f>VLOOKUP('LİSTE-FORMÜLLER'!$A$112,'LİSTE-FORMÜLLER'!$A$92:$B$126,2,0)</f>
        <v>S2-102</v>
      </c>
      <c r="Q47" s="126"/>
      <c r="R47" s="128" t="s">
        <v>151</v>
      </c>
      <c r="S47" s="130" t="str">
        <f t="shared" ref="S47:S102" si="14">VLOOKUP(R47,F:G,2,0)</f>
        <v>3 + 0</v>
      </c>
      <c r="T47" s="132" t="str">
        <f t="shared" ref="T47:T52" si="15">IFERROR(VLOOKUP(R47,F:J,4,0),"-")</f>
        <v>Dr.Öğr.Üyesi Fatma YURTTAŞ ÖZCAN</v>
      </c>
      <c r="U47" s="134">
        <f>COUNTIF('DERS PROGRAMI'!$H$5:$J$55,R47)</f>
        <v>1</v>
      </c>
      <c r="V47" s="135">
        <f>COUNTIF('DERS PROGRAMI'!$H$62:$J$106,R47)</f>
        <v>1</v>
      </c>
      <c r="W47" s="137" t="str">
        <f>VLOOKUP(U47,'LİSTE-FORMÜLLER'!$U$1:$V$4,2,0)</f>
        <v>✅</v>
      </c>
      <c r="X47" s="139" t="str">
        <f>VLOOKUP(V47,'LİSTE-FORMÜLLER'!$U$1:$V$4,2,0)</f>
        <v>✅</v>
      </c>
      <c r="Y47" s="26"/>
      <c r="Z47" s="142" t="s">
        <v>890</v>
      </c>
      <c r="AA47" s="144">
        <f t="shared" ref="AA47:AA56" si="16">Z47*L47</f>
        <v>6</v>
      </c>
      <c r="AB47" s="148" t="str">
        <f>IFERROR(VLOOKUP('DERS YÜKLERİ'!$B$3,T47:AA47,8,0),"")</f>
        <v/>
      </c>
      <c r="AC47" s="142" t="str">
        <f>IFERROR(VLOOKUP('DERS YÜKLERİ'!$B$4,T47:AA47,8,0),"")</f>
        <v/>
      </c>
      <c r="AD47" s="142" t="str">
        <f>IFERROR(VLOOKUP('DERS YÜKLERİ'!$B$5,T47:AA47,8,0),"")</f>
        <v/>
      </c>
      <c r="AE47" s="142" t="str">
        <f>IFERROR(VLOOKUP('DERS YÜKLERİ'!$B$6,T47:AA47,8,0),"")</f>
        <v/>
      </c>
      <c r="AF47" s="142" t="str">
        <f>IFERROR(VLOOKUP('DERS YÜKLERİ'!$B$7,T47:AA47,8,0),"")</f>
        <v/>
      </c>
      <c r="AG47" s="142" t="str">
        <f>IFERROR(VLOOKUP('DERS YÜKLERİ'!$B$8,T47:AA47,8,0),"")</f>
        <v/>
      </c>
      <c r="AH47" s="142" t="str">
        <f>IFERROR(VLOOKUP('DERS YÜKLERİ'!$B$9,T47:AA47,8,0),"")</f>
        <v/>
      </c>
      <c r="AI47" s="142" t="str">
        <f>IFERROR(VLOOKUP('DERS YÜKLERİ'!$B$10,T47:AA47,8,0),"")</f>
        <v/>
      </c>
      <c r="AJ47" s="142" t="str">
        <f>IFERROR(VLOOKUP('DERS YÜKLERİ'!$B$11,T47:AA47,8,0),"")</f>
        <v/>
      </c>
      <c r="AK47" s="142" t="str">
        <f>IFERROR(VLOOKUP('DERS YÜKLERİ'!$B$12,T47:AA47,8,0),"")</f>
        <v/>
      </c>
      <c r="AL47" s="142" t="str">
        <f>IFERROR(VLOOKUP('DERS YÜKLERİ'!$B$13,T47:AA47,8,0),"")</f>
        <v/>
      </c>
      <c r="AM47" s="142" t="str">
        <f>IFERROR(VLOOKUP('DERS YÜKLERİ'!$B$14,T47:AA47,8,0),"")</f>
        <v/>
      </c>
      <c r="AN47" s="142" t="str">
        <f>IFERROR(VLOOKUP('DERS YÜKLERİ'!$B$15,T47:AA47,8,0),"")</f>
        <v/>
      </c>
      <c r="AO47" s="142" t="str">
        <f>IFERROR(VLOOKUP('DERS YÜKLERİ'!$B$16,T47:AA47,8,0),"")</f>
        <v/>
      </c>
      <c r="AP47" s="142" t="str">
        <f>IFERROR(VLOOKUP('DERS YÜKLERİ'!$B$17,T47:AA47,8,0),"")</f>
        <v/>
      </c>
      <c r="AQ47" s="142" t="str">
        <f>IFERROR(VLOOKUP('DERS YÜKLERİ'!$B$18,T47:AA47,8,0),"")</f>
        <v/>
      </c>
      <c r="AR47" s="142" t="str">
        <f>IFERROR(VLOOKUP('DERS YÜKLERİ'!$B$19,T47:AA47,8,0),"")</f>
        <v/>
      </c>
      <c r="AS47" s="142">
        <f>IFERROR(VLOOKUP('DERS YÜKLERİ'!$B$20,T47:AA47,8,0),"")</f>
        <v>6</v>
      </c>
      <c r="AT47" s="142" t="str">
        <f>IFERROR(VLOOKUP('DERS YÜKLERİ'!$B$21,T47:AA47,8,0),"")</f>
        <v/>
      </c>
      <c r="AU47" s="142" t="str">
        <f>IFERROR(VLOOKUP('DERS YÜKLERİ'!$B$22,T47:AA47,8,0),"")</f>
        <v/>
      </c>
      <c r="AV47" s="142" t="str">
        <f>IFERROR(VLOOKUP('DERS YÜKLERİ'!$B$23,T47:AA47,8,0),"")</f>
        <v/>
      </c>
      <c r="AW47" s="142" t="str">
        <f>IFERROR(VLOOKUP('DERS YÜKLERİ'!$B$25,T47:AA47,8,0),"")</f>
        <v/>
      </c>
      <c r="AX47" s="142" t="str">
        <f>IFERROR(VLOOKUP('DERS YÜKLERİ'!$B$26,T47:AA47,8,0),"")</f>
        <v/>
      </c>
      <c r="AY47" s="142" t="str">
        <f>IFERROR(VLOOKUP('DERS YÜKLERİ'!$B$27,T47:AA47,8,0),"")</f>
        <v/>
      </c>
      <c r="AZ47" s="142" t="str">
        <f>IFERROR(VLOOKUP('DERS YÜKLERİ'!$B$28,T47:AA47,8,0),"")</f>
        <v/>
      </c>
      <c r="BA47" s="142" t="str">
        <f>IFERROR(VLOOKUP('DERS YÜKLERİ'!$B$29,T47:AA47,8,0),"")</f>
        <v/>
      </c>
      <c r="BB47" s="142" t="str">
        <f>IFERROR(VLOOKUP('DERS YÜKLERİ'!$B$30,T47:AA47,8,0),"")</f>
        <v/>
      </c>
      <c r="BC47" s="142" t="str">
        <f>IFERROR(VLOOKUP('DERS YÜKLERİ'!$B$31,T47:AA47,8,0),"")</f>
        <v/>
      </c>
      <c r="BD47" s="142" t="str">
        <f>IFERROR(VLOOKUP('DERS YÜKLERİ'!$B$32,T47:AA47,8,0),"")</f>
        <v/>
      </c>
      <c r="BE47" s="142" t="str">
        <f>IFERROR(VLOOKUP('DERS YÜKLERİ'!$B$33,T47:AA47,8,0),"")</f>
        <v/>
      </c>
      <c r="BF47" s="142" t="str">
        <f>IFERROR(VLOOKUP('DERS YÜKLERİ'!$B$34,T47:AA47,8,0),"")</f>
        <v/>
      </c>
      <c r="BG47" s="142" t="str">
        <f>IFERROR(VLOOKUP('DERS YÜKLERİ'!$B$35,T47:AA47,8,0),"")</f>
        <v/>
      </c>
      <c r="BH47" s="142" t="str">
        <f>IFERROR(VLOOKUP('DERS YÜKLERİ'!$B$36,T47:AA47,8,0),"")</f>
        <v/>
      </c>
      <c r="BI47" s="142" t="str">
        <f>IFERROR(VLOOKUP('DERS YÜKLERİ'!$B$37,T47:AA47,8,0),"")</f>
        <v/>
      </c>
      <c r="BJ47" s="142" t="str">
        <f>IFERROR(VLOOKUP('DERS YÜKLERİ'!$B$38,T47:AA47,8,0),"")</f>
        <v/>
      </c>
      <c r="BK47" s="142" t="str">
        <f>IFERROR(VLOOKUP('DERS YÜKLERİ'!$B$39,T47:AA47,8,0),"")</f>
        <v/>
      </c>
      <c r="BL47" s="142" t="str">
        <f>IFERROR(VLOOKUP('DERS YÜKLERİ'!$B$40,T47:AA47,8,0),"")</f>
        <v/>
      </c>
      <c r="BM47" s="142" t="str">
        <f>IFERROR(VLOOKUP('DERS YÜKLERİ'!$B$41,T47:AA47,8,0),"")</f>
        <v/>
      </c>
      <c r="BN47" s="142" t="str">
        <f>IFERROR(VLOOKUP('DERS YÜKLERİ'!$B$42,T47:AA47,8,0),"")</f>
        <v/>
      </c>
      <c r="BO47" s="142" t="str">
        <f>IFERROR(VLOOKUP('DERS YÜKLERİ'!$B$43,T47:AA47,8,0),"")</f>
        <v/>
      </c>
      <c r="BP47" s="142" t="str">
        <f>IFERROR(VLOOKUP('DERS YÜKLERİ'!$B$44,T47:AA47,8,0),"")</f>
        <v/>
      </c>
      <c r="BQ47" s="142" t="str">
        <f>IFERROR(VLOOKUP('DERS YÜKLERİ'!$B$45,T47:AA47,8,0),"")</f>
        <v/>
      </c>
      <c r="BR47" s="142" t="str">
        <f>IFERROR(VLOOKUP('DERS YÜKLERİ'!$B$46,T47:AA47,8,0),"")</f>
        <v/>
      </c>
      <c r="BS47" s="142" t="str">
        <f>IFERROR(VLOOKUP('DERS YÜKLERİ'!$B$47,T47:AA47,8,0),"")</f>
        <v/>
      </c>
      <c r="BT47" s="26"/>
    </row>
    <row r="48" spans="1:72" ht="19.5" customHeight="1" outlineLevel="1">
      <c r="A48" s="110" t="b">
        <v>0</v>
      </c>
      <c r="B48" s="112" t="str">
        <f t="shared" si="12"/>
        <v>KAPALI</v>
      </c>
      <c r="C48" s="1030"/>
      <c r="D48" s="115" t="str">
        <f>IFERROR(VLOOKUP(F48,'LİSTE-FORMÜLLER'!F:L,2,0),"-")</f>
        <v>-</v>
      </c>
      <c r="E48" s="116" t="str">
        <f>IFERROR(VLOOKUP(F48,'LİSTE-FORMÜLLER'!F:L,3,0),"-")</f>
        <v>-</v>
      </c>
      <c r="F48" s="117"/>
      <c r="G48" s="115" t="str">
        <f>IFERROR(VLOOKUP(F48,'LİSTE-FORMÜLLER'!F:L,5,0),"")</f>
        <v/>
      </c>
      <c r="H48" s="115" t="str">
        <f>IFERROR(VLOOKUP(F48,'LİSTE-FORMÜLLER'!F:L,7,0),"-")</f>
        <v>-</v>
      </c>
      <c r="I48" s="387"/>
      <c r="J48" s="388"/>
      <c r="K48" s="203"/>
      <c r="L48" s="121">
        <f t="shared" si="13"/>
        <v>2</v>
      </c>
      <c r="M48" s="121" t="str">
        <f>IFERROR(VLOOKUP(I48,'LİSTE-FORMÜLLER'!$B$2:$C$89,2,0),"*")</f>
        <v>*</v>
      </c>
      <c r="N48" s="122"/>
      <c r="O48" s="124" t="str">
        <f>VLOOKUP('LİSTE-FORMÜLLER'!$A$93,'LİSTE-FORMÜLLER'!$A$92:$B$126,2,0)</f>
        <v>A-306</v>
      </c>
      <c r="P48" s="124" t="str">
        <f>VLOOKUP('LİSTE-FORMÜLLER'!$A$113,'LİSTE-FORMÜLLER'!$A$92:$B$126,2,0)</f>
        <v>S2-304</v>
      </c>
      <c r="Q48" s="126"/>
      <c r="R48" s="174" t="s">
        <v>132</v>
      </c>
      <c r="S48" s="130" t="str">
        <f t="shared" si="14"/>
        <v>3 + 0</v>
      </c>
      <c r="T48" s="175" t="str">
        <f t="shared" si="15"/>
        <v>Dr.Öğr.Üyesi Serdar KORUCU</v>
      </c>
      <c r="U48" s="178">
        <f>COUNTIF('DERS PROGRAMI'!$H$5:$J$55,R48)</f>
        <v>1</v>
      </c>
      <c r="V48" s="180">
        <f>COUNTIF('DERS PROGRAMI'!$H$62:$J$106,R48)</f>
        <v>1</v>
      </c>
      <c r="W48" s="181" t="str">
        <f>VLOOKUP(U48,'LİSTE-FORMÜLLER'!$U$1:$V$4,2,0)</f>
        <v>✅</v>
      </c>
      <c r="X48" s="182" t="str">
        <f>VLOOKUP(V48,'LİSTE-FORMÜLLER'!$U$1:$V$4,2,0)</f>
        <v>✅</v>
      </c>
      <c r="Y48" s="26"/>
      <c r="Z48" s="142" t="s">
        <v>890</v>
      </c>
      <c r="AA48" s="144">
        <f t="shared" si="16"/>
        <v>6</v>
      </c>
      <c r="AB48" s="148" t="str">
        <f>IFERROR(VLOOKUP('DERS YÜKLERİ'!$B$3,T48:AA48,8,0),"")</f>
        <v/>
      </c>
      <c r="AC48" s="142" t="str">
        <f>IFERROR(VLOOKUP('DERS YÜKLERİ'!$B$4,T48:AA48,8,0),"")</f>
        <v/>
      </c>
      <c r="AD48" s="142" t="str">
        <f>IFERROR(VLOOKUP('DERS YÜKLERİ'!$B$5,T48:AA48,8,0),"")</f>
        <v/>
      </c>
      <c r="AE48" s="142" t="str">
        <f>IFERROR(VLOOKUP('DERS YÜKLERİ'!$B$6,T48:AA48,8,0),"")</f>
        <v/>
      </c>
      <c r="AF48" s="142" t="str">
        <f>IFERROR(VLOOKUP('DERS YÜKLERİ'!$B$7,T48:AA48,8,0),"")</f>
        <v/>
      </c>
      <c r="AG48" s="142" t="str">
        <f>IFERROR(VLOOKUP('DERS YÜKLERİ'!$B$8,T48:AA48,8,0),"")</f>
        <v/>
      </c>
      <c r="AH48" s="142" t="str">
        <f>IFERROR(VLOOKUP('DERS YÜKLERİ'!$B$9,T48:AA48,8,0),"")</f>
        <v/>
      </c>
      <c r="AI48" s="142" t="str">
        <f>IFERROR(VLOOKUP('DERS YÜKLERİ'!$B$10,T48:AA48,8,0),"")</f>
        <v/>
      </c>
      <c r="AJ48" s="142" t="str">
        <f>IFERROR(VLOOKUP('DERS YÜKLERİ'!$B$11,T48:AA48,8,0),"")</f>
        <v/>
      </c>
      <c r="AK48" s="142" t="str">
        <f>IFERROR(VLOOKUP('DERS YÜKLERİ'!$B$12,T48:AA48,8,0),"")</f>
        <v/>
      </c>
      <c r="AL48" s="142" t="str">
        <f>IFERROR(VLOOKUP('DERS YÜKLERİ'!$B$13,T48:AA48,8,0),"")</f>
        <v/>
      </c>
      <c r="AM48" s="142" t="str">
        <f>IFERROR(VLOOKUP('DERS YÜKLERİ'!$B$14,T48:AA48,8,0),"")</f>
        <v/>
      </c>
      <c r="AN48" s="142" t="str">
        <f>IFERROR(VLOOKUP('DERS YÜKLERİ'!$B$15,T48:AA48,8,0),"")</f>
        <v/>
      </c>
      <c r="AO48" s="142" t="str">
        <f>IFERROR(VLOOKUP('DERS YÜKLERİ'!$B$16,T48:AA48,8,0),"")</f>
        <v/>
      </c>
      <c r="AP48" s="142" t="str">
        <f>IFERROR(VLOOKUP('DERS YÜKLERİ'!$B$17,T48:AA48,8,0),"")</f>
        <v/>
      </c>
      <c r="AQ48" s="142" t="str">
        <f>IFERROR(VLOOKUP('DERS YÜKLERİ'!$B$18,T48:AA48,8,0),"")</f>
        <v/>
      </c>
      <c r="AR48" s="142">
        <f>IFERROR(VLOOKUP('DERS YÜKLERİ'!$B$19,T48:AA48,8,0),"")</f>
        <v>6</v>
      </c>
      <c r="AS48" s="142" t="str">
        <f>IFERROR(VLOOKUP('DERS YÜKLERİ'!$B$20,T48:AA48,8,0),"")</f>
        <v/>
      </c>
      <c r="AT48" s="142" t="str">
        <f>IFERROR(VLOOKUP('DERS YÜKLERİ'!$B$21,T48:AA48,8,0),"")</f>
        <v/>
      </c>
      <c r="AU48" s="142" t="str">
        <f>IFERROR(VLOOKUP('DERS YÜKLERİ'!$B$22,T48:AA48,8,0),"")</f>
        <v/>
      </c>
      <c r="AV48" s="142" t="str">
        <f>IFERROR(VLOOKUP('DERS YÜKLERİ'!$B$23,T48:AA48,8,0),"")</f>
        <v/>
      </c>
      <c r="AW48" s="142" t="str">
        <f>IFERROR(VLOOKUP('DERS YÜKLERİ'!$B$25,T48:AA48,8,0),"")</f>
        <v/>
      </c>
      <c r="AX48" s="142" t="str">
        <f>IFERROR(VLOOKUP('DERS YÜKLERİ'!$B$26,T48:AA48,8,0),"")</f>
        <v/>
      </c>
      <c r="AY48" s="142" t="str">
        <f>IFERROR(VLOOKUP('DERS YÜKLERİ'!$B$27,T48:AA48,8,0),"")</f>
        <v/>
      </c>
      <c r="AZ48" s="142" t="str">
        <f>IFERROR(VLOOKUP('DERS YÜKLERİ'!$B$28,T48:AA48,8,0),"")</f>
        <v/>
      </c>
      <c r="BA48" s="142" t="str">
        <f>IFERROR(VLOOKUP('DERS YÜKLERİ'!$B$29,T48:AA48,8,0),"")</f>
        <v/>
      </c>
      <c r="BB48" s="142" t="str">
        <f>IFERROR(VLOOKUP('DERS YÜKLERİ'!$B$30,T48:AA48,8,0),"")</f>
        <v/>
      </c>
      <c r="BC48" s="142" t="str">
        <f>IFERROR(VLOOKUP('DERS YÜKLERİ'!$B$31,T48:AA48,8,0),"")</f>
        <v/>
      </c>
      <c r="BD48" s="142" t="str">
        <f>IFERROR(VLOOKUP('DERS YÜKLERİ'!$B$32,T48:AA48,8,0),"")</f>
        <v/>
      </c>
      <c r="BE48" s="142" t="str">
        <f>IFERROR(VLOOKUP('DERS YÜKLERİ'!$B$33,T48:AA48,8,0),"")</f>
        <v/>
      </c>
      <c r="BF48" s="142" t="str">
        <f>IFERROR(VLOOKUP('DERS YÜKLERİ'!$B$34,T48:AA48,8,0),"")</f>
        <v/>
      </c>
      <c r="BG48" s="142" t="str">
        <f>IFERROR(VLOOKUP('DERS YÜKLERİ'!$B$35,T48:AA48,8,0),"")</f>
        <v/>
      </c>
      <c r="BH48" s="142" t="str">
        <f>IFERROR(VLOOKUP('DERS YÜKLERİ'!$B$36,T48:AA48,8,0),"")</f>
        <v/>
      </c>
      <c r="BI48" s="142" t="str">
        <f>IFERROR(VLOOKUP('DERS YÜKLERİ'!$B$37,T48:AA48,8,0),"")</f>
        <v/>
      </c>
      <c r="BJ48" s="142" t="str">
        <f>IFERROR(VLOOKUP('DERS YÜKLERİ'!$B$38,T48:AA48,8,0),"")</f>
        <v/>
      </c>
      <c r="BK48" s="142" t="str">
        <f>IFERROR(VLOOKUP('DERS YÜKLERİ'!$B$39,T48:AA48,8,0),"")</f>
        <v/>
      </c>
      <c r="BL48" s="142" t="str">
        <f>IFERROR(VLOOKUP('DERS YÜKLERİ'!$B$40,T48:AA48,8,0),"")</f>
        <v/>
      </c>
      <c r="BM48" s="142" t="str">
        <f>IFERROR(VLOOKUP('DERS YÜKLERİ'!$B$41,T48:AA48,8,0),"")</f>
        <v/>
      </c>
      <c r="BN48" s="142" t="str">
        <f>IFERROR(VLOOKUP('DERS YÜKLERİ'!$B$42,T48:AA48,8,0),"")</f>
        <v/>
      </c>
      <c r="BO48" s="142" t="str">
        <f>IFERROR(VLOOKUP('DERS YÜKLERİ'!$B$43,T48:AA48,8,0),"")</f>
        <v/>
      </c>
      <c r="BP48" s="142" t="str">
        <f>IFERROR(VLOOKUP('DERS YÜKLERİ'!$B$44,T48:AA48,8,0),"")</f>
        <v/>
      </c>
      <c r="BQ48" s="142" t="str">
        <f>IFERROR(VLOOKUP('DERS YÜKLERİ'!$B$45,T48:AA48,8,0),"")</f>
        <v/>
      </c>
      <c r="BR48" s="142" t="str">
        <f>IFERROR(VLOOKUP('DERS YÜKLERİ'!$B$46,T48:AA48,8,0),"")</f>
        <v/>
      </c>
      <c r="BS48" s="142" t="str">
        <f>IFERROR(VLOOKUP('DERS YÜKLERİ'!$B$47,T48:AA48,8,0),"")</f>
        <v/>
      </c>
      <c r="BT48" s="26"/>
    </row>
    <row r="49" spans="1:72" ht="19.5" customHeight="1">
      <c r="A49" s="110" t="b">
        <v>1</v>
      </c>
      <c r="B49" s="112" t="str">
        <f t="shared" si="12"/>
        <v>AÇIK</v>
      </c>
      <c r="C49" s="1030"/>
      <c r="D49" s="115" t="str">
        <f>IFERROR(VLOOKUP(F49,'LİSTE-FORMÜLLER'!F:L,2,0),"-")</f>
        <v>SBK 304</v>
      </c>
      <c r="E49" s="116" t="str">
        <f>IFERROR(VLOOKUP(F49,'LİSTE-FORMÜLLER'!F:L,3,0),"-")</f>
        <v>Z</v>
      </c>
      <c r="F49" s="117" t="s">
        <v>132</v>
      </c>
      <c r="G49" s="115" t="str">
        <f>IFERROR(VLOOKUP(F49,'LİSTE-FORMÜLLER'!F:L,5,0),"")</f>
        <v>3 + 0</v>
      </c>
      <c r="H49" s="115">
        <f>IFERROR(VLOOKUP(F49,'LİSTE-FORMÜLLER'!F:L,7,0),"-")</f>
        <v>5</v>
      </c>
      <c r="I49" s="201" t="s">
        <v>117</v>
      </c>
      <c r="J49" s="202" t="s">
        <v>117</v>
      </c>
      <c r="K49" s="120"/>
      <c r="L49" s="121">
        <f t="shared" si="13"/>
        <v>2</v>
      </c>
      <c r="M49" s="121" t="str">
        <f>IFERROR(VLOOKUP(I49,'LİSTE-FORMÜLLER'!$B$2:$C$89,2,0),"*")</f>
        <v>sk</v>
      </c>
      <c r="N49" s="122"/>
      <c r="O49" s="124" t="str">
        <f>VLOOKUP('LİSTE-FORMÜLLER'!$A$94,'LİSTE-FORMÜLLER'!$A$92:$B$126,2,0)</f>
        <v>A-307</v>
      </c>
      <c r="P49" s="124" t="str">
        <f>VLOOKUP('LİSTE-FORMÜLLER'!$A$114,'LİSTE-FORMÜLLER'!$A$92:$B$126,2,0)</f>
        <v>S1-204</v>
      </c>
      <c r="Q49" s="126"/>
      <c r="R49" s="579" t="s">
        <v>90</v>
      </c>
      <c r="S49" s="130" t="str">
        <f t="shared" si="14"/>
        <v>3 + 0</v>
      </c>
      <c r="T49" s="175" t="str">
        <f t="shared" si="15"/>
        <v>Doç.Dr. Aziz TUNCER</v>
      </c>
      <c r="U49" s="178">
        <f>COUNTIF('DERS PROGRAMI'!$H$5:$J$55,R49)</f>
        <v>1</v>
      </c>
      <c r="V49" s="180">
        <f>COUNTIF('DERS PROGRAMI'!$H$62:$J$106,R49)</f>
        <v>1</v>
      </c>
      <c r="W49" s="181" t="str">
        <f>VLOOKUP(U49,'LİSTE-FORMÜLLER'!$U$1:$V$4,2,0)</f>
        <v>✅</v>
      </c>
      <c r="X49" s="182" t="str">
        <f>VLOOKUP(V49,'LİSTE-FORMÜLLER'!$U$1:$V$4,2,0)</f>
        <v>✅</v>
      </c>
      <c r="Y49" s="26"/>
      <c r="Z49" s="142" t="s">
        <v>890</v>
      </c>
      <c r="AA49" s="144">
        <f t="shared" si="16"/>
        <v>6</v>
      </c>
      <c r="AB49" s="148" t="str">
        <f>IFERROR(VLOOKUP('DERS YÜKLERİ'!$B$3,T49:AA49,8,0),"")</f>
        <v/>
      </c>
      <c r="AC49" s="142" t="str">
        <f>IFERROR(VLOOKUP('DERS YÜKLERİ'!$B$4,T49:AA49,8,0),"")</f>
        <v/>
      </c>
      <c r="AD49" s="142" t="str">
        <f>IFERROR(VLOOKUP('DERS YÜKLERİ'!$B$5,T49:AA49,8,0),"")</f>
        <v/>
      </c>
      <c r="AE49" s="142" t="str">
        <f>IFERROR(VLOOKUP('DERS YÜKLERİ'!$B$6,T49:AA49,8,0),"")</f>
        <v/>
      </c>
      <c r="AF49" s="142" t="str">
        <f>IFERROR(VLOOKUP('DERS YÜKLERİ'!$B$7,T49:AA49,8,0),"")</f>
        <v/>
      </c>
      <c r="AG49" s="142" t="str">
        <f>IFERROR(VLOOKUP('DERS YÜKLERİ'!$B$8,T49:AA49,8,0),"")</f>
        <v/>
      </c>
      <c r="AH49" s="142" t="str">
        <f>IFERROR(VLOOKUP('DERS YÜKLERİ'!$B$9,T49:AA49,8,0),"")</f>
        <v/>
      </c>
      <c r="AI49" s="142" t="str">
        <f>IFERROR(VLOOKUP('DERS YÜKLERİ'!$B$10,T49:AA49,8,0),"")</f>
        <v/>
      </c>
      <c r="AJ49" s="142" t="str">
        <f>IFERROR(VLOOKUP('DERS YÜKLERİ'!$B$11,T49:AA49,8,0),"")</f>
        <v/>
      </c>
      <c r="AK49" s="142" t="str">
        <f>IFERROR(VLOOKUP('DERS YÜKLERİ'!$B$12,T49:AA49,8,0),"")</f>
        <v/>
      </c>
      <c r="AL49" s="142" t="str">
        <f>IFERROR(VLOOKUP('DERS YÜKLERİ'!$B$13,T49:AA49,8,0),"")</f>
        <v/>
      </c>
      <c r="AM49" s="142">
        <f>IFERROR(VLOOKUP('DERS YÜKLERİ'!$B$14,T49:AA49,8,0),"")</f>
        <v>6</v>
      </c>
      <c r="AN49" s="142" t="str">
        <f>IFERROR(VLOOKUP('DERS YÜKLERİ'!$B$15,T49:AA49,8,0),"")</f>
        <v/>
      </c>
      <c r="AO49" s="142" t="str">
        <f>IFERROR(VLOOKUP('DERS YÜKLERİ'!$B$16,T49:AA49,8,0),"")</f>
        <v/>
      </c>
      <c r="AP49" s="142" t="str">
        <f>IFERROR(VLOOKUP('DERS YÜKLERİ'!$B$17,T49:AA49,8,0),"")</f>
        <v/>
      </c>
      <c r="AQ49" s="142" t="str">
        <f>IFERROR(VLOOKUP('DERS YÜKLERİ'!$B$18,T49:AA49,8,0),"")</f>
        <v/>
      </c>
      <c r="AR49" s="142" t="str">
        <f>IFERROR(VLOOKUP('DERS YÜKLERİ'!$B$19,T49:AA49,8,0),"")</f>
        <v/>
      </c>
      <c r="AS49" s="142" t="str">
        <f>IFERROR(VLOOKUP('DERS YÜKLERİ'!$B$20,T49:AA49,8,0),"")</f>
        <v/>
      </c>
      <c r="AT49" s="142" t="str">
        <f>IFERROR(VLOOKUP('DERS YÜKLERİ'!$B$21,T49:AA49,8,0),"")</f>
        <v/>
      </c>
      <c r="AU49" s="142" t="str">
        <f>IFERROR(VLOOKUP('DERS YÜKLERİ'!$B$22,T49:AA49,8,0),"")</f>
        <v/>
      </c>
      <c r="AV49" s="142" t="str">
        <f>IFERROR(VLOOKUP('DERS YÜKLERİ'!$B$23,T49:AA49,8,0),"")</f>
        <v/>
      </c>
      <c r="AW49" s="142" t="str">
        <f>IFERROR(VLOOKUP('DERS YÜKLERİ'!$B$25,T49:AA49,8,0),"")</f>
        <v/>
      </c>
      <c r="AX49" s="142" t="str">
        <f>IFERROR(VLOOKUP('DERS YÜKLERİ'!$B$26,T49:AA49,8,0),"")</f>
        <v/>
      </c>
      <c r="AY49" s="142" t="str">
        <f>IFERROR(VLOOKUP('DERS YÜKLERİ'!$B$27,T49:AA49,8,0),"")</f>
        <v/>
      </c>
      <c r="AZ49" s="142" t="str">
        <f>IFERROR(VLOOKUP('DERS YÜKLERİ'!$B$28,T49:AA49,8,0),"")</f>
        <v/>
      </c>
      <c r="BA49" s="142" t="str">
        <f>IFERROR(VLOOKUP('DERS YÜKLERİ'!$B$29,T49:AA49,8,0),"")</f>
        <v/>
      </c>
      <c r="BB49" s="142" t="str">
        <f>IFERROR(VLOOKUP('DERS YÜKLERİ'!$B$30,T49:AA49,8,0),"")</f>
        <v/>
      </c>
      <c r="BC49" s="142" t="str">
        <f>IFERROR(VLOOKUP('DERS YÜKLERİ'!$B$31,T49:AA49,8,0),"")</f>
        <v/>
      </c>
      <c r="BD49" s="142" t="str">
        <f>IFERROR(VLOOKUP('DERS YÜKLERİ'!$B$32,T49:AA49,8,0),"")</f>
        <v/>
      </c>
      <c r="BE49" s="142" t="str">
        <f>IFERROR(VLOOKUP('DERS YÜKLERİ'!$B$33,T49:AA49,8,0),"")</f>
        <v/>
      </c>
      <c r="BF49" s="142" t="str">
        <f>IFERROR(VLOOKUP('DERS YÜKLERİ'!$B$34,T49:AA49,8,0),"")</f>
        <v/>
      </c>
      <c r="BG49" s="142" t="str">
        <f>IFERROR(VLOOKUP('DERS YÜKLERİ'!$B$35,T49:AA49,8,0),"")</f>
        <v/>
      </c>
      <c r="BH49" s="142" t="str">
        <f>IFERROR(VLOOKUP('DERS YÜKLERİ'!$B$36,T49:AA49,8,0),"")</f>
        <v/>
      </c>
      <c r="BI49" s="142" t="str">
        <f>IFERROR(VLOOKUP('DERS YÜKLERİ'!$B$37,T49:AA49,8,0),"")</f>
        <v/>
      </c>
      <c r="BJ49" s="142" t="str">
        <f>IFERROR(VLOOKUP('DERS YÜKLERİ'!$B$38,T49:AA49,8,0),"")</f>
        <v/>
      </c>
      <c r="BK49" s="142" t="str">
        <f>IFERROR(VLOOKUP('DERS YÜKLERİ'!$B$39,T49:AA49,8,0),"")</f>
        <v/>
      </c>
      <c r="BL49" s="142" t="str">
        <f>IFERROR(VLOOKUP('DERS YÜKLERİ'!$B$40,T49:AA49,8,0),"")</f>
        <v/>
      </c>
      <c r="BM49" s="142" t="str">
        <f>IFERROR(VLOOKUP('DERS YÜKLERİ'!$B$41,T49:AA49,8,0),"")</f>
        <v/>
      </c>
      <c r="BN49" s="142" t="str">
        <f>IFERROR(VLOOKUP('DERS YÜKLERİ'!$B$42,T49:AA49,8,0),"")</f>
        <v/>
      </c>
      <c r="BO49" s="142" t="str">
        <f>IFERROR(VLOOKUP('DERS YÜKLERİ'!$B$43,T49:AA49,8,0),"")</f>
        <v/>
      </c>
      <c r="BP49" s="142" t="str">
        <f>IFERROR(VLOOKUP('DERS YÜKLERİ'!$B$44,T49:AA49,8,0),"")</f>
        <v/>
      </c>
      <c r="BQ49" s="142" t="str">
        <f>IFERROR(VLOOKUP('DERS YÜKLERİ'!$B$45,T49:AA49,8,0),"")</f>
        <v/>
      </c>
      <c r="BR49" s="142" t="str">
        <f>IFERROR(VLOOKUP('DERS YÜKLERİ'!$B$46,T49:AA49,8,0),"")</f>
        <v/>
      </c>
      <c r="BS49" s="142" t="str">
        <f>IFERROR(VLOOKUP('DERS YÜKLERİ'!$B$47,T49:AA49,8,0),"")</f>
        <v/>
      </c>
      <c r="BT49" s="26"/>
    </row>
    <row r="50" spans="1:72" ht="19.5" customHeight="1" outlineLevel="1">
      <c r="A50" s="110" t="b">
        <v>0</v>
      </c>
      <c r="B50" s="112" t="str">
        <f t="shared" si="12"/>
        <v>KAPALI</v>
      </c>
      <c r="C50" s="1030"/>
      <c r="D50" s="115" t="str">
        <f>IFERROR(VLOOKUP(F50,'LİSTE-FORMÜLLER'!F:L,2,0),"-")</f>
        <v>-</v>
      </c>
      <c r="E50" s="116" t="str">
        <f>IFERROR(VLOOKUP(F50,'LİSTE-FORMÜLLER'!F:L,3,0),"-")</f>
        <v>-</v>
      </c>
      <c r="F50" s="117"/>
      <c r="G50" s="115" t="str">
        <f>IFERROR(VLOOKUP(F50,'LİSTE-FORMÜLLER'!F:L,5,0),"")</f>
        <v/>
      </c>
      <c r="H50" s="115" t="str">
        <f>IFERROR(VLOOKUP(F50,'LİSTE-FORMÜLLER'!F:L,7,0),"-")</f>
        <v>-</v>
      </c>
      <c r="I50" s="201"/>
      <c r="J50" s="202"/>
      <c r="K50" s="120"/>
      <c r="L50" s="121">
        <f t="shared" si="13"/>
        <v>2</v>
      </c>
      <c r="M50" s="121" t="str">
        <f>IFERROR(VLOOKUP(I50,'LİSTE-FORMÜLLER'!$B$2:$C$89,2,0),"*")</f>
        <v>*</v>
      </c>
      <c r="N50" s="122"/>
      <c r="O50" s="124" t="str">
        <f>VLOOKUP('LİSTE-FORMÜLLER'!$A$95,'LİSTE-FORMÜLLER'!$A$92:$B$126,2,0)</f>
        <v>A-308</v>
      </c>
      <c r="P50" s="124" t="str">
        <f>VLOOKUP('LİSTE-FORMÜLLER'!$A$115,'LİSTE-FORMÜLLER'!$A$92:$B$126,2,0)</f>
        <v>Hukuk Fak. Amfi 3</v>
      </c>
      <c r="Q50" s="126"/>
      <c r="R50" s="579" t="s">
        <v>99</v>
      </c>
      <c r="S50" s="130" t="str">
        <f t="shared" si="14"/>
        <v>3 + 0</v>
      </c>
      <c r="T50" s="175" t="str">
        <f t="shared" si="15"/>
        <v>Prof.Dr. Hamza AL</v>
      </c>
      <c r="U50" s="178">
        <f>COUNTIF('DERS PROGRAMI'!$H$5:$J$55,R50)</f>
        <v>1</v>
      </c>
      <c r="V50" s="180">
        <f>COUNTIF('DERS PROGRAMI'!$H$62:$J$106,R50)</f>
        <v>1</v>
      </c>
      <c r="W50" s="181" t="str">
        <f>VLOOKUP(U50,'LİSTE-FORMÜLLER'!$U$1:$V$4,2,0)</f>
        <v>✅</v>
      </c>
      <c r="X50" s="182" t="str">
        <f>VLOOKUP(V50,'LİSTE-FORMÜLLER'!$U$1:$V$4,2,0)</f>
        <v>✅</v>
      </c>
      <c r="Y50" s="26"/>
      <c r="Z50" s="142" t="s">
        <v>890</v>
      </c>
      <c r="AA50" s="144">
        <f t="shared" si="16"/>
        <v>6</v>
      </c>
      <c r="AB50" s="148" t="str">
        <f>IFERROR(VLOOKUP('DERS YÜKLERİ'!$B$3,T50:AA50,8,0),"")</f>
        <v/>
      </c>
      <c r="AC50" s="142">
        <f>IFERROR(VLOOKUP('DERS YÜKLERİ'!$B$4,T50:AA50,8,0),"")</f>
        <v>6</v>
      </c>
      <c r="AD50" s="142" t="str">
        <f>IFERROR(VLOOKUP('DERS YÜKLERİ'!$B$5,T50:AA50,8,0),"")</f>
        <v/>
      </c>
      <c r="AE50" s="142" t="str">
        <f>IFERROR(VLOOKUP('DERS YÜKLERİ'!$B$6,T50:AA50,8,0),"")</f>
        <v/>
      </c>
      <c r="AF50" s="142" t="str">
        <f>IFERROR(VLOOKUP('DERS YÜKLERİ'!$B$7,T50:AA50,8,0),"")</f>
        <v/>
      </c>
      <c r="AG50" s="142" t="str">
        <f>IFERROR(VLOOKUP('DERS YÜKLERİ'!$B$8,T50:AA50,8,0),"")</f>
        <v/>
      </c>
      <c r="AH50" s="142" t="str">
        <f>IFERROR(VLOOKUP('DERS YÜKLERİ'!$B$9,T50:AA50,8,0),"")</f>
        <v/>
      </c>
      <c r="AI50" s="142" t="str">
        <f>IFERROR(VLOOKUP('DERS YÜKLERİ'!$B$10,T50:AA50,8,0),"")</f>
        <v/>
      </c>
      <c r="AJ50" s="142" t="str">
        <f>IFERROR(VLOOKUP('DERS YÜKLERİ'!$B$11,T50:AA50,8,0),"")</f>
        <v/>
      </c>
      <c r="AK50" s="142" t="str">
        <f>IFERROR(VLOOKUP('DERS YÜKLERİ'!$B$12,T50:AA50,8,0),"")</f>
        <v/>
      </c>
      <c r="AL50" s="142" t="str">
        <f>IFERROR(VLOOKUP('DERS YÜKLERİ'!$B$13,T50:AA50,8,0),"")</f>
        <v/>
      </c>
      <c r="AM50" s="142" t="str">
        <f>IFERROR(VLOOKUP('DERS YÜKLERİ'!$B$14,T50:AA50,8,0),"")</f>
        <v/>
      </c>
      <c r="AN50" s="142" t="str">
        <f>IFERROR(VLOOKUP('DERS YÜKLERİ'!$B$15,T50:AA50,8,0),"")</f>
        <v/>
      </c>
      <c r="AO50" s="142" t="str">
        <f>IFERROR(VLOOKUP('DERS YÜKLERİ'!$B$16,T50:AA50,8,0),"")</f>
        <v/>
      </c>
      <c r="AP50" s="142" t="str">
        <f>IFERROR(VLOOKUP('DERS YÜKLERİ'!$B$17,T50:AA50,8,0),"")</f>
        <v/>
      </c>
      <c r="AQ50" s="142" t="str">
        <f>IFERROR(VLOOKUP('DERS YÜKLERİ'!$B$18,T50:AA50,8,0),"")</f>
        <v/>
      </c>
      <c r="AR50" s="142" t="str">
        <f>IFERROR(VLOOKUP('DERS YÜKLERİ'!$B$19,T50:AA50,8,0),"")</f>
        <v/>
      </c>
      <c r="AS50" s="142" t="str">
        <f>IFERROR(VLOOKUP('DERS YÜKLERİ'!$B$20,T50:AA50,8,0),"")</f>
        <v/>
      </c>
      <c r="AT50" s="142" t="str">
        <f>IFERROR(VLOOKUP('DERS YÜKLERİ'!$B$21,T50:AA50,8,0),"")</f>
        <v/>
      </c>
      <c r="AU50" s="142" t="str">
        <f>IFERROR(VLOOKUP('DERS YÜKLERİ'!$B$22,T50:AA50,8,0),"")</f>
        <v/>
      </c>
      <c r="AV50" s="142" t="str">
        <f>IFERROR(VLOOKUP('DERS YÜKLERİ'!$B$23,T50:AA50,8,0),"")</f>
        <v/>
      </c>
      <c r="AW50" s="142" t="str">
        <f>IFERROR(VLOOKUP('DERS YÜKLERİ'!$B$25,T50:AA50,8,0),"")</f>
        <v/>
      </c>
      <c r="AX50" s="142" t="str">
        <f>IFERROR(VLOOKUP('DERS YÜKLERİ'!$B$26,T50:AA50,8,0),"")</f>
        <v/>
      </c>
      <c r="AY50" s="142" t="str">
        <f>IFERROR(VLOOKUP('DERS YÜKLERİ'!$B$27,T50:AA50,8,0),"")</f>
        <v/>
      </c>
      <c r="AZ50" s="142" t="str">
        <f>IFERROR(VLOOKUP('DERS YÜKLERİ'!$B$28,T50:AA50,8,0),"")</f>
        <v/>
      </c>
      <c r="BA50" s="142" t="str">
        <f>IFERROR(VLOOKUP('DERS YÜKLERİ'!$B$29,T50:AA50,8,0),"")</f>
        <v/>
      </c>
      <c r="BB50" s="142" t="str">
        <f>IFERROR(VLOOKUP('DERS YÜKLERİ'!$B$30,T50:AA50,8,0),"")</f>
        <v/>
      </c>
      <c r="BC50" s="142" t="str">
        <f>IFERROR(VLOOKUP('DERS YÜKLERİ'!$B$31,T50:AA50,8,0),"")</f>
        <v/>
      </c>
      <c r="BD50" s="142" t="str">
        <f>IFERROR(VLOOKUP('DERS YÜKLERİ'!$B$32,T50:AA50,8,0),"")</f>
        <v/>
      </c>
      <c r="BE50" s="142" t="str">
        <f>IFERROR(VLOOKUP('DERS YÜKLERİ'!$B$33,T50:AA50,8,0),"")</f>
        <v/>
      </c>
      <c r="BF50" s="142" t="str">
        <f>IFERROR(VLOOKUP('DERS YÜKLERİ'!$B$34,T50:AA50,8,0),"")</f>
        <v/>
      </c>
      <c r="BG50" s="142" t="str">
        <f>IFERROR(VLOOKUP('DERS YÜKLERİ'!$B$35,T50:AA50,8,0),"")</f>
        <v/>
      </c>
      <c r="BH50" s="142" t="str">
        <f>IFERROR(VLOOKUP('DERS YÜKLERİ'!$B$36,T50:AA50,8,0),"")</f>
        <v/>
      </c>
      <c r="BI50" s="142" t="str">
        <f>IFERROR(VLOOKUP('DERS YÜKLERİ'!$B$37,T50:AA50,8,0),"")</f>
        <v/>
      </c>
      <c r="BJ50" s="142" t="str">
        <f>IFERROR(VLOOKUP('DERS YÜKLERİ'!$B$38,T50:AA50,8,0),"")</f>
        <v/>
      </c>
      <c r="BK50" s="142" t="str">
        <f>IFERROR(VLOOKUP('DERS YÜKLERİ'!$B$39,T50:AA50,8,0),"")</f>
        <v/>
      </c>
      <c r="BL50" s="142" t="str">
        <f>IFERROR(VLOOKUP('DERS YÜKLERİ'!$B$40,T50:AA50,8,0),"")</f>
        <v/>
      </c>
      <c r="BM50" s="142" t="str">
        <f>IFERROR(VLOOKUP('DERS YÜKLERİ'!$B$41,T50:AA50,8,0),"")</f>
        <v/>
      </c>
      <c r="BN50" s="142" t="str">
        <f>IFERROR(VLOOKUP('DERS YÜKLERİ'!$B$42,T50:AA50,8,0),"")</f>
        <v/>
      </c>
      <c r="BO50" s="142" t="str">
        <f>IFERROR(VLOOKUP('DERS YÜKLERİ'!$B$43,T50:AA50,8,0),"")</f>
        <v/>
      </c>
      <c r="BP50" s="142" t="str">
        <f>IFERROR(VLOOKUP('DERS YÜKLERİ'!$B$44,T50:AA50,8,0),"")</f>
        <v/>
      </c>
      <c r="BQ50" s="142" t="str">
        <f>IFERROR(VLOOKUP('DERS YÜKLERİ'!$B$45,T50:AA50,8,0),"")</f>
        <v/>
      </c>
      <c r="BR50" s="142" t="str">
        <f>IFERROR(VLOOKUP('DERS YÜKLERİ'!$B$46,T50:AA50,8,0),"")</f>
        <v/>
      </c>
      <c r="BS50" s="142" t="str">
        <f>IFERROR(VLOOKUP('DERS YÜKLERİ'!$B$47,T50:AA50,8,0),"")</f>
        <v/>
      </c>
      <c r="BT50" s="26"/>
    </row>
    <row r="51" spans="1:72" ht="19.5" customHeight="1">
      <c r="A51" s="110" t="b">
        <v>1</v>
      </c>
      <c r="B51" s="112" t="str">
        <f t="shared" si="12"/>
        <v>AÇIK</v>
      </c>
      <c r="C51" s="1030"/>
      <c r="D51" s="115" t="str">
        <f>IFERROR(VLOOKUP(F51,'LİSTE-FORMÜLLER'!F:L,2,0),"-")</f>
        <v>SBK 306</v>
      </c>
      <c r="E51" s="116" t="str">
        <f>IFERROR(VLOOKUP(F51,'LİSTE-FORMÜLLER'!F:L,3,0),"-")</f>
        <v>Z</v>
      </c>
      <c r="F51" s="117" t="s">
        <v>90</v>
      </c>
      <c r="G51" s="115" t="str">
        <f>IFERROR(VLOOKUP(F51,'LİSTE-FORMÜLLER'!F:L,5,0),"")</f>
        <v>3 + 0</v>
      </c>
      <c r="H51" s="115">
        <f>IFERROR(VLOOKUP(F51,'LİSTE-FORMÜLLER'!F:L,7,0),"-")</f>
        <v>5</v>
      </c>
      <c r="I51" s="201" t="s">
        <v>97</v>
      </c>
      <c r="J51" s="202" t="s">
        <v>97</v>
      </c>
      <c r="K51" s="120"/>
      <c r="L51" s="121">
        <f t="shared" si="13"/>
        <v>2</v>
      </c>
      <c r="M51" s="121" t="str">
        <f>IFERROR(VLOOKUP(I51,'LİSTE-FORMÜLLER'!$B$2:$C$89,2,0),"*")</f>
        <v>at</v>
      </c>
      <c r="N51" s="122"/>
      <c r="O51" s="124" t="str">
        <f>VLOOKUP('LİSTE-FORMÜLLER'!$A$96,'LİSTE-FORMÜLLER'!$A$92:$B$126,2,0)</f>
        <v>A-208</v>
      </c>
      <c r="P51" s="124" t="str">
        <f>VLOOKUP('LİSTE-FORMÜLLER'!$A$116,'LİSTE-FORMÜLLER'!$A$92:$B$126,2,0)</f>
        <v>Hukuk Fak. Amfi 4</v>
      </c>
      <c r="Q51" s="126"/>
      <c r="R51" s="579" t="s">
        <v>180</v>
      </c>
      <c r="S51" s="130" t="str">
        <f t="shared" si="14"/>
        <v>3 + 0</v>
      </c>
      <c r="T51" s="175" t="str">
        <f t="shared" si="15"/>
        <v>Dr.Öğr.Üyesi Nebi MİŞ</v>
      </c>
      <c r="U51" s="178">
        <f>COUNTIF('DERS PROGRAMI'!$H$5:$J$55,R51)</f>
        <v>1</v>
      </c>
      <c r="V51" s="180">
        <f>COUNTIF('DERS PROGRAMI'!$H$62:$J$106,R51)</f>
        <v>1</v>
      </c>
      <c r="W51" s="181" t="str">
        <f>VLOOKUP(U51,'LİSTE-FORMÜLLER'!$U$1:$V$4,2,0)</f>
        <v>✅</v>
      </c>
      <c r="X51" s="182" t="str">
        <f>VLOOKUP(V51,'LİSTE-FORMÜLLER'!$U$1:$V$4,2,0)</f>
        <v>✅</v>
      </c>
      <c r="Y51" s="26"/>
      <c r="Z51" s="142" t="s">
        <v>890</v>
      </c>
      <c r="AA51" s="144">
        <f t="shared" si="16"/>
        <v>6</v>
      </c>
      <c r="AB51" s="148" t="str">
        <f>IFERROR(VLOOKUP('DERS YÜKLERİ'!$B$3,T51:AA51,8,0),"")</f>
        <v/>
      </c>
      <c r="AC51" s="142" t="str">
        <f>IFERROR(VLOOKUP('DERS YÜKLERİ'!$B$4,T51:AA51,8,0),"")</f>
        <v/>
      </c>
      <c r="AD51" s="142" t="str">
        <f>IFERROR(VLOOKUP('DERS YÜKLERİ'!$B$5,T51:AA51,8,0),"")</f>
        <v/>
      </c>
      <c r="AE51" s="142" t="str">
        <f>IFERROR(VLOOKUP('DERS YÜKLERİ'!$B$6,T51:AA51,8,0),"")</f>
        <v/>
      </c>
      <c r="AF51" s="142" t="str">
        <f>IFERROR(VLOOKUP('DERS YÜKLERİ'!$B$7,T51:AA51,8,0),"")</f>
        <v/>
      </c>
      <c r="AG51" s="142" t="str">
        <f>IFERROR(VLOOKUP('DERS YÜKLERİ'!$B$8,T51:AA51,8,0),"")</f>
        <v/>
      </c>
      <c r="AH51" s="142" t="str">
        <f>IFERROR(VLOOKUP('DERS YÜKLERİ'!$B$9,T51:AA51,8,0),"")</f>
        <v/>
      </c>
      <c r="AI51" s="142" t="str">
        <f>IFERROR(VLOOKUP('DERS YÜKLERİ'!$B$10,T51:AA51,8,0),"")</f>
        <v/>
      </c>
      <c r="AJ51" s="142" t="str">
        <f>IFERROR(VLOOKUP('DERS YÜKLERİ'!$B$11,T51:AA51,8,0),"")</f>
        <v/>
      </c>
      <c r="AK51" s="142" t="str">
        <f>IFERROR(VLOOKUP('DERS YÜKLERİ'!$B$12,T51:AA51,8,0),"")</f>
        <v/>
      </c>
      <c r="AL51" s="142" t="str">
        <f>IFERROR(VLOOKUP('DERS YÜKLERİ'!$B$13,T51:AA51,8,0),"")</f>
        <v/>
      </c>
      <c r="AM51" s="142" t="str">
        <f>IFERROR(VLOOKUP('DERS YÜKLERİ'!$B$14,T51:AA51,8,0),"")</f>
        <v/>
      </c>
      <c r="AN51" s="142" t="str">
        <f>IFERROR(VLOOKUP('DERS YÜKLERİ'!$B$15,T51:AA51,8,0),"")</f>
        <v/>
      </c>
      <c r="AO51" s="142" t="str">
        <f>IFERROR(VLOOKUP('DERS YÜKLERİ'!$B$16,T51:AA51,8,0),"")</f>
        <v/>
      </c>
      <c r="AP51" s="142" t="str">
        <f>IFERROR(VLOOKUP('DERS YÜKLERİ'!$B$17,T51:AA51,8,0),"")</f>
        <v/>
      </c>
      <c r="AQ51" s="142">
        <f>IFERROR(VLOOKUP('DERS YÜKLERİ'!$B$18,T51:AA51,8,0),"")</f>
        <v>6</v>
      </c>
      <c r="AR51" s="142" t="str">
        <f>IFERROR(VLOOKUP('DERS YÜKLERİ'!$B$19,T51:AA51,8,0),"")</f>
        <v/>
      </c>
      <c r="AS51" s="142" t="str">
        <f>IFERROR(VLOOKUP('DERS YÜKLERİ'!$B$20,T51:AA51,8,0),"")</f>
        <v/>
      </c>
      <c r="AT51" s="142" t="str">
        <f>IFERROR(VLOOKUP('DERS YÜKLERİ'!$B$21,T51:AA51,8,0),"")</f>
        <v/>
      </c>
      <c r="AU51" s="142" t="str">
        <f>IFERROR(VLOOKUP('DERS YÜKLERİ'!$B$22,T51:AA51,8,0),"")</f>
        <v/>
      </c>
      <c r="AV51" s="142" t="str">
        <f>IFERROR(VLOOKUP('DERS YÜKLERİ'!$B$23,T51:AA51,8,0),"")</f>
        <v/>
      </c>
      <c r="AW51" s="142" t="str">
        <f>IFERROR(VLOOKUP('DERS YÜKLERİ'!$B$25,T51:AA51,8,0),"")</f>
        <v/>
      </c>
      <c r="AX51" s="142" t="str">
        <f>IFERROR(VLOOKUP('DERS YÜKLERİ'!$B$26,T51:AA51,8,0),"")</f>
        <v/>
      </c>
      <c r="AY51" s="142" t="str">
        <f>IFERROR(VLOOKUP('DERS YÜKLERİ'!$B$27,T51:AA51,8,0),"")</f>
        <v/>
      </c>
      <c r="AZ51" s="142" t="str">
        <f>IFERROR(VLOOKUP('DERS YÜKLERİ'!$B$28,T51:AA51,8,0),"")</f>
        <v/>
      </c>
      <c r="BA51" s="142" t="str">
        <f>IFERROR(VLOOKUP('DERS YÜKLERİ'!$B$29,T51:AA51,8,0),"")</f>
        <v/>
      </c>
      <c r="BB51" s="142" t="str">
        <f>IFERROR(VLOOKUP('DERS YÜKLERİ'!$B$30,T51:AA51,8,0),"")</f>
        <v/>
      </c>
      <c r="BC51" s="142" t="str">
        <f>IFERROR(VLOOKUP('DERS YÜKLERİ'!$B$31,T51:AA51,8,0),"")</f>
        <v/>
      </c>
      <c r="BD51" s="142" t="str">
        <f>IFERROR(VLOOKUP('DERS YÜKLERİ'!$B$32,T51:AA51,8,0),"")</f>
        <v/>
      </c>
      <c r="BE51" s="142" t="str">
        <f>IFERROR(VLOOKUP('DERS YÜKLERİ'!$B$33,T51:AA51,8,0),"")</f>
        <v/>
      </c>
      <c r="BF51" s="142" t="str">
        <f>IFERROR(VLOOKUP('DERS YÜKLERİ'!$B$34,T51:AA51,8,0),"")</f>
        <v/>
      </c>
      <c r="BG51" s="142" t="str">
        <f>IFERROR(VLOOKUP('DERS YÜKLERİ'!$B$35,T51:AA51,8,0),"")</f>
        <v/>
      </c>
      <c r="BH51" s="142" t="str">
        <f>IFERROR(VLOOKUP('DERS YÜKLERİ'!$B$36,T51:AA51,8,0),"")</f>
        <v/>
      </c>
      <c r="BI51" s="142" t="str">
        <f>IFERROR(VLOOKUP('DERS YÜKLERİ'!$B$37,T51:AA51,8,0),"")</f>
        <v/>
      </c>
      <c r="BJ51" s="142" t="str">
        <f>IFERROR(VLOOKUP('DERS YÜKLERİ'!$B$38,T51:AA51,8,0),"")</f>
        <v/>
      </c>
      <c r="BK51" s="142" t="str">
        <f>IFERROR(VLOOKUP('DERS YÜKLERİ'!$B$39,T51:AA51,8,0),"")</f>
        <v/>
      </c>
      <c r="BL51" s="142" t="str">
        <f>IFERROR(VLOOKUP('DERS YÜKLERİ'!$B$40,T51:AA51,8,0),"")</f>
        <v/>
      </c>
      <c r="BM51" s="142" t="str">
        <f>IFERROR(VLOOKUP('DERS YÜKLERİ'!$B$41,T51:AA51,8,0),"")</f>
        <v/>
      </c>
      <c r="BN51" s="142" t="str">
        <f>IFERROR(VLOOKUP('DERS YÜKLERİ'!$B$42,T51:AA51,8,0),"")</f>
        <v/>
      </c>
      <c r="BO51" s="142" t="str">
        <f>IFERROR(VLOOKUP('DERS YÜKLERİ'!$B$43,T51:AA51,8,0),"")</f>
        <v/>
      </c>
      <c r="BP51" s="142" t="str">
        <f>IFERROR(VLOOKUP('DERS YÜKLERİ'!$B$44,T51:AA51,8,0),"")</f>
        <v/>
      </c>
      <c r="BQ51" s="142" t="str">
        <f>IFERROR(VLOOKUP('DERS YÜKLERİ'!$B$45,T51:AA51,8,0),"")</f>
        <v/>
      </c>
      <c r="BR51" s="142" t="str">
        <f>IFERROR(VLOOKUP('DERS YÜKLERİ'!$B$46,T51:AA51,8,0),"")</f>
        <v/>
      </c>
      <c r="BS51" s="142" t="str">
        <f>IFERROR(VLOOKUP('DERS YÜKLERİ'!$B$47,T51:AA51,8,0),"")</f>
        <v/>
      </c>
      <c r="BT51" s="26"/>
    </row>
    <row r="52" spans="1:72" ht="19.5" customHeight="1" outlineLevel="1">
      <c r="A52" s="110" t="b">
        <v>1</v>
      </c>
      <c r="B52" s="112" t="str">
        <f t="shared" si="12"/>
        <v>AÇIK</v>
      </c>
      <c r="C52" s="1030"/>
      <c r="D52" s="115" t="str">
        <f>IFERROR(VLOOKUP(F52,'LİSTE-FORMÜLLER'!F:L,2,0),"-")</f>
        <v>SBK 306</v>
      </c>
      <c r="E52" s="116" t="str">
        <f>IFERROR(VLOOKUP(F52,'LİSTE-FORMÜLLER'!F:L,3,0),"-")</f>
        <v>Z</v>
      </c>
      <c r="F52" s="117" t="s">
        <v>99</v>
      </c>
      <c r="G52" s="115" t="str">
        <f>IFERROR(VLOOKUP(F52,'LİSTE-FORMÜLLER'!F:L,5,0),"")</f>
        <v>3 + 0</v>
      </c>
      <c r="H52" s="115">
        <f>IFERROR(VLOOKUP(F52,'LİSTE-FORMÜLLER'!F:L,7,0),"-")</f>
        <v>5</v>
      </c>
      <c r="I52" s="201" t="s">
        <v>70</v>
      </c>
      <c r="J52" s="202" t="s">
        <v>70</v>
      </c>
      <c r="K52" s="203"/>
      <c r="L52" s="121">
        <f t="shared" si="13"/>
        <v>2</v>
      </c>
      <c r="M52" s="121" t="str">
        <f>IFERROR(VLOOKUP(I52,'LİSTE-FORMÜLLER'!$B$2:$C$89,2,0),"*")</f>
        <v>ha</v>
      </c>
      <c r="N52" s="122"/>
      <c r="O52" s="124" t="str">
        <f>VLOOKUP('LİSTE-FORMÜLLER'!$A$97,'LİSTE-FORMÜLLER'!$A$92:$B$126,2,0)</f>
        <v>A-301</v>
      </c>
      <c r="P52" s="124" t="str">
        <f>VLOOKUP('LİSTE-FORMÜLLER'!$A$117,'LİSTE-FORMÜLLER'!$A$92:$B$126,2,0)</f>
        <v>internet</v>
      </c>
      <c r="Q52" s="126"/>
      <c r="R52" s="579" t="s">
        <v>71</v>
      </c>
      <c r="S52" s="130" t="str">
        <f t="shared" si="14"/>
        <v>3 + 0</v>
      </c>
      <c r="T52" s="175" t="str">
        <f t="shared" si="15"/>
        <v>Prof.Dr. Bünyamin BEZCİ</v>
      </c>
      <c r="U52" s="178">
        <f>COUNTIF('DERS PROGRAMI'!$H$5:$J$55,R52)</f>
        <v>1</v>
      </c>
      <c r="V52" s="180">
        <f>COUNTIF('DERS PROGRAMI'!$H$62:$J$106,R52)</f>
        <v>1</v>
      </c>
      <c r="W52" s="181" t="str">
        <f>VLOOKUP(U52,'LİSTE-FORMÜLLER'!$U$1:$V$4,2,0)</f>
        <v>✅</v>
      </c>
      <c r="X52" s="182" t="str">
        <f>VLOOKUP(V52,'LİSTE-FORMÜLLER'!$U$1:$V$4,2,0)</f>
        <v>✅</v>
      </c>
      <c r="Y52" s="26"/>
      <c r="Z52" s="142" t="s">
        <v>890</v>
      </c>
      <c r="AA52" s="144">
        <f t="shared" si="16"/>
        <v>6</v>
      </c>
      <c r="AB52" s="148" t="str">
        <f>IFERROR(VLOOKUP('DERS YÜKLERİ'!$B$3,T52:AA52,8,0),"")</f>
        <v/>
      </c>
      <c r="AC52" s="142" t="str">
        <f>IFERROR(VLOOKUP('DERS YÜKLERİ'!$B$4,T52:AA52,8,0),"")</f>
        <v/>
      </c>
      <c r="AD52" s="142" t="str">
        <f>IFERROR(VLOOKUP('DERS YÜKLERİ'!$B$5,T52:AA52,8,0),"")</f>
        <v/>
      </c>
      <c r="AE52" s="142" t="str">
        <f>IFERROR(VLOOKUP('DERS YÜKLERİ'!$B$6,T52:AA52,8,0),"")</f>
        <v/>
      </c>
      <c r="AF52" s="142">
        <f>IFERROR(VLOOKUP('DERS YÜKLERİ'!$B$7,T52:AA52,8,0),"")</f>
        <v>6</v>
      </c>
      <c r="AG52" s="142" t="str">
        <f>IFERROR(VLOOKUP('DERS YÜKLERİ'!$B$8,T52:AA52,8,0),"")</f>
        <v/>
      </c>
      <c r="AH52" s="142" t="str">
        <f>IFERROR(VLOOKUP('DERS YÜKLERİ'!$B$9,T52:AA52,8,0),"")</f>
        <v/>
      </c>
      <c r="AI52" s="142" t="str">
        <f>IFERROR(VLOOKUP('DERS YÜKLERİ'!$B$10,T52:AA52,8,0),"")</f>
        <v/>
      </c>
      <c r="AJ52" s="142" t="str">
        <f>IFERROR(VLOOKUP('DERS YÜKLERİ'!$B$11,T52:AA52,8,0),"")</f>
        <v/>
      </c>
      <c r="AK52" s="142" t="str">
        <f>IFERROR(VLOOKUP('DERS YÜKLERİ'!$B$12,T52:AA52,8,0),"")</f>
        <v/>
      </c>
      <c r="AL52" s="142" t="str">
        <f>IFERROR(VLOOKUP('DERS YÜKLERİ'!$B$13,T52:AA52,8,0),"")</f>
        <v/>
      </c>
      <c r="AM52" s="142" t="str">
        <f>IFERROR(VLOOKUP('DERS YÜKLERİ'!$B$14,T52:AA52,8,0),"")</f>
        <v/>
      </c>
      <c r="AN52" s="142" t="str">
        <f>IFERROR(VLOOKUP('DERS YÜKLERİ'!$B$15,T52:AA52,8,0),"")</f>
        <v/>
      </c>
      <c r="AO52" s="142" t="str">
        <f>IFERROR(VLOOKUP('DERS YÜKLERİ'!$B$16,T52:AA52,8,0),"")</f>
        <v/>
      </c>
      <c r="AP52" s="142" t="str">
        <f>IFERROR(VLOOKUP('DERS YÜKLERİ'!$B$17,T52:AA52,8,0),"")</f>
        <v/>
      </c>
      <c r="AQ52" s="142" t="str">
        <f>IFERROR(VLOOKUP('DERS YÜKLERİ'!$B$18,T52:AA52,8,0),"")</f>
        <v/>
      </c>
      <c r="AR52" s="142" t="str">
        <f>IFERROR(VLOOKUP('DERS YÜKLERİ'!$B$19,T52:AA52,8,0),"")</f>
        <v/>
      </c>
      <c r="AS52" s="142" t="str">
        <f>IFERROR(VLOOKUP('DERS YÜKLERİ'!$B$20,T52:AA52,8,0),"")</f>
        <v/>
      </c>
      <c r="AT52" s="142" t="str">
        <f>IFERROR(VLOOKUP('DERS YÜKLERİ'!$B$21,T52:AA52,8,0),"")</f>
        <v/>
      </c>
      <c r="AU52" s="142" t="str">
        <f>IFERROR(VLOOKUP('DERS YÜKLERİ'!$B$22,T52:AA52,8,0),"")</f>
        <v/>
      </c>
      <c r="AV52" s="142" t="str">
        <f>IFERROR(VLOOKUP('DERS YÜKLERİ'!$B$23,T52:AA52,8,0),"")</f>
        <v/>
      </c>
      <c r="AW52" s="142" t="str">
        <f>IFERROR(VLOOKUP('DERS YÜKLERİ'!$B$25,T52:AA52,8,0),"")</f>
        <v/>
      </c>
      <c r="AX52" s="142" t="str">
        <f>IFERROR(VLOOKUP('DERS YÜKLERİ'!$B$26,T52:AA52,8,0),"")</f>
        <v/>
      </c>
      <c r="AY52" s="142" t="str">
        <f>IFERROR(VLOOKUP('DERS YÜKLERİ'!$B$27,T52:AA52,8,0),"")</f>
        <v/>
      </c>
      <c r="AZ52" s="142" t="str">
        <f>IFERROR(VLOOKUP('DERS YÜKLERİ'!$B$28,T52:AA52,8,0),"")</f>
        <v/>
      </c>
      <c r="BA52" s="142" t="str">
        <f>IFERROR(VLOOKUP('DERS YÜKLERİ'!$B$29,T52:AA52,8,0),"")</f>
        <v/>
      </c>
      <c r="BB52" s="142" t="str">
        <f>IFERROR(VLOOKUP('DERS YÜKLERİ'!$B$30,T52:AA52,8,0),"")</f>
        <v/>
      </c>
      <c r="BC52" s="142" t="str">
        <f>IFERROR(VLOOKUP('DERS YÜKLERİ'!$B$31,T52:AA52,8,0),"")</f>
        <v/>
      </c>
      <c r="BD52" s="142" t="str">
        <f>IFERROR(VLOOKUP('DERS YÜKLERİ'!$B$32,T52:AA52,8,0),"")</f>
        <v/>
      </c>
      <c r="BE52" s="142" t="str">
        <f>IFERROR(VLOOKUP('DERS YÜKLERİ'!$B$33,T52:AA52,8,0),"")</f>
        <v/>
      </c>
      <c r="BF52" s="142" t="str">
        <f>IFERROR(VLOOKUP('DERS YÜKLERİ'!$B$34,T52:AA52,8,0),"")</f>
        <v/>
      </c>
      <c r="BG52" s="142" t="str">
        <f>IFERROR(VLOOKUP('DERS YÜKLERİ'!$B$35,T52:AA52,8,0),"")</f>
        <v/>
      </c>
      <c r="BH52" s="142" t="str">
        <f>IFERROR(VLOOKUP('DERS YÜKLERİ'!$B$36,T52:AA52,8,0),"")</f>
        <v/>
      </c>
      <c r="BI52" s="142" t="str">
        <f>IFERROR(VLOOKUP('DERS YÜKLERİ'!$B$37,T52:AA52,8,0),"")</f>
        <v/>
      </c>
      <c r="BJ52" s="142" t="str">
        <f>IFERROR(VLOOKUP('DERS YÜKLERİ'!$B$38,T52:AA52,8,0),"")</f>
        <v/>
      </c>
      <c r="BK52" s="142" t="str">
        <f>IFERROR(VLOOKUP('DERS YÜKLERİ'!$B$39,T52:AA52,8,0),"")</f>
        <v/>
      </c>
      <c r="BL52" s="142" t="str">
        <f>IFERROR(VLOOKUP('DERS YÜKLERİ'!$B$40,T52:AA52,8,0),"")</f>
        <v/>
      </c>
      <c r="BM52" s="142" t="str">
        <f>IFERROR(VLOOKUP('DERS YÜKLERİ'!$B$41,T52:AA52,8,0),"")</f>
        <v/>
      </c>
      <c r="BN52" s="142" t="str">
        <f>IFERROR(VLOOKUP('DERS YÜKLERİ'!$B$42,T52:AA52,8,0),"")</f>
        <v/>
      </c>
      <c r="BO52" s="142" t="str">
        <f>IFERROR(VLOOKUP('DERS YÜKLERİ'!$B$43,T52:AA52,8,0),"")</f>
        <v/>
      </c>
      <c r="BP52" s="142" t="str">
        <f>IFERROR(VLOOKUP('DERS YÜKLERİ'!$B$44,T52:AA52,8,0),"")</f>
        <v/>
      </c>
      <c r="BQ52" s="142" t="str">
        <f>IFERROR(VLOOKUP('DERS YÜKLERİ'!$B$45,T52:AA52,8,0),"")</f>
        <v/>
      </c>
      <c r="BR52" s="142" t="str">
        <f>IFERROR(VLOOKUP('DERS YÜKLERİ'!$B$46,T52:AA52,8,0),"")</f>
        <v/>
      </c>
      <c r="BS52" s="142" t="str">
        <f>IFERROR(VLOOKUP('DERS YÜKLERİ'!$B$47,T52:AA52,8,0),"")</f>
        <v/>
      </c>
      <c r="BT52" s="26"/>
    </row>
    <row r="53" spans="1:72" ht="19.5" customHeight="1">
      <c r="A53" s="110" t="b">
        <v>1</v>
      </c>
      <c r="B53" s="112" t="str">
        <f t="shared" si="12"/>
        <v>AÇIK</v>
      </c>
      <c r="C53" s="1030"/>
      <c r="D53" s="115" t="str">
        <f>IFERROR(VLOOKUP(F53,'LİSTE-FORMÜLLER'!F:L,2,0),"-")</f>
        <v>SBK 308</v>
      </c>
      <c r="E53" s="116" t="str">
        <f>IFERROR(VLOOKUP(F53,'LİSTE-FORMÜLLER'!F:L,3,0),"-")</f>
        <v>Z</v>
      </c>
      <c r="F53" s="117" t="s">
        <v>180</v>
      </c>
      <c r="G53" s="115" t="str">
        <f>IFERROR(VLOOKUP(F53,'LİSTE-FORMÜLLER'!F:L,5,0),"")</f>
        <v>3 + 0</v>
      </c>
      <c r="H53" s="115">
        <f>IFERROR(VLOOKUP(F53,'LİSTE-FORMÜLLER'!F:L,7,0),"-")</f>
        <v>5</v>
      </c>
      <c r="I53" s="201" t="s">
        <v>129</v>
      </c>
      <c r="J53" s="202" t="s">
        <v>129</v>
      </c>
      <c r="K53" s="203"/>
      <c r="L53" s="121">
        <f t="shared" si="13"/>
        <v>2</v>
      </c>
      <c r="M53" s="121" t="str">
        <f>IFERROR(VLOOKUP(I53,'LİSTE-FORMÜLLER'!$B$2:$C$89,2,0),"*")</f>
        <v>nm</v>
      </c>
      <c r="N53" s="122"/>
      <c r="O53" s="124" t="str">
        <f>VLOOKUP('LİSTE-FORMÜLLER'!$A$98,'LİSTE-FORMÜLLER'!$A$92:$B$126,2,0)</f>
        <v>A-302</v>
      </c>
      <c r="P53" s="124" t="str">
        <f>VLOOKUP('LİSTE-FORMÜLLER'!$A$118,'LİSTE-FORMÜLLER'!$A$92:$B$126,2,0)</f>
        <v>S1-201</v>
      </c>
      <c r="Q53" s="126"/>
      <c r="R53" s="579" t="s">
        <v>618</v>
      </c>
      <c r="S53" s="130" t="str">
        <f t="shared" si="14"/>
        <v>3 + 0</v>
      </c>
      <c r="T53" s="202" t="s">
        <v>80</v>
      </c>
      <c r="U53" s="178">
        <f>COUNTIF('DERS PROGRAMI'!$H$5:$J$55,R53)</f>
        <v>0</v>
      </c>
      <c r="V53" s="180">
        <f>COUNTIF('DERS PROGRAMI'!$H$62:$J$106,R53)</f>
        <v>1</v>
      </c>
      <c r="W53" s="181" t="str">
        <f>VLOOKUP(U53,'LİSTE-FORMÜLLER'!$U$1:$V$4,2,0)</f>
        <v>✖</v>
      </c>
      <c r="X53" s="182" t="str">
        <f>VLOOKUP(V53,'LİSTE-FORMÜLLER'!$U$1:$V$4,2,0)</f>
        <v>✅</v>
      </c>
      <c r="Y53" s="26"/>
      <c r="Z53" s="142" t="s">
        <v>890</v>
      </c>
      <c r="AA53" s="144">
        <f t="shared" si="16"/>
        <v>6</v>
      </c>
      <c r="AB53" s="148" t="str">
        <f>IFERROR(VLOOKUP('DERS YÜKLERİ'!$B$3,T53:AA53,8,0),"")</f>
        <v/>
      </c>
      <c r="AC53" s="142" t="str">
        <f>IFERROR(VLOOKUP('DERS YÜKLERİ'!$B$4,T53:AA53,8,0),"")</f>
        <v/>
      </c>
      <c r="AD53" s="142" t="str">
        <f>IFERROR(VLOOKUP('DERS YÜKLERİ'!$B$5,T53:AA53,8,0),"")</f>
        <v/>
      </c>
      <c r="AE53" s="142" t="str">
        <f>IFERROR(VLOOKUP('DERS YÜKLERİ'!$B$6,T53:AA53,8,0),"")</f>
        <v/>
      </c>
      <c r="AF53" s="142" t="str">
        <f>IFERROR(VLOOKUP('DERS YÜKLERİ'!$B$7,T53:AA53,8,0),"")</f>
        <v/>
      </c>
      <c r="AG53" s="142" t="str">
        <f>IFERROR(VLOOKUP('DERS YÜKLERİ'!$B$8,T53:AA53,8,0),"")</f>
        <v/>
      </c>
      <c r="AH53" s="142" t="str">
        <f>IFERROR(VLOOKUP('DERS YÜKLERİ'!$B$9,T53:AA53,8,0),"")</f>
        <v/>
      </c>
      <c r="AI53" s="142" t="str">
        <f>IFERROR(VLOOKUP('DERS YÜKLERİ'!$B$10,T53:AA53,8,0),"")</f>
        <v/>
      </c>
      <c r="AJ53" s="142" t="str">
        <f>IFERROR(VLOOKUP('DERS YÜKLERİ'!$B$11,T53:AA53,8,0),"")</f>
        <v/>
      </c>
      <c r="AK53" s="142" t="str">
        <f>IFERROR(VLOOKUP('DERS YÜKLERİ'!$B$12,T53:AA53,8,0),"")</f>
        <v/>
      </c>
      <c r="AL53" s="142" t="str">
        <f>IFERROR(VLOOKUP('DERS YÜKLERİ'!$B$13,T53:AA53,8,0),"")</f>
        <v/>
      </c>
      <c r="AM53" s="142" t="str">
        <f>IFERROR(VLOOKUP('DERS YÜKLERİ'!$B$14,T53:AA53,8,0),"")</f>
        <v/>
      </c>
      <c r="AN53" s="142" t="str">
        <f>IFERROR(VLOOKUP('DERS YÜKLERİ'!$B$15,T53:AA53,8,0),"")</f>
        <v/>
      </c>
      <c r="AO53" s="142" t="str">
        <f>IFERROR(VLOOKUP('DERS YÜKLERİ'!$B$16,T53:AA53,8,0),"")</f>
        <v/>
      </c>
      <c r="AP53" s="142" t="str">
        <f>IFERROR(VLOOKUP('DERS YÜKLERİ'!$B$17,T53:AA53,8,0),"")</f>
        <v/>
      </c>
      <c r="AQ53" s="142" t="str">
        <f>IFERROR(VLOOKUP('DERS YÜKLERİ'!$B$18,T53:AA53,8,0),"")</f>
        <v/>
      </c>
      <c r="AR53" s="142" t="str">
        <f>IFERROR(VLOOKUP('DERS YÜKLERİ'!$B$19,T53:AA53,8,0),"")</f>
        <v/>
      </c>
      <c r="AS53" s="142" t="str">
        <f>IFERROR(VLOOKUP('DERS YÜKLERİ'!$B$20,T53:AA53,8,0),"")</f>
        <v/>
      </c>
      <c r="AT53" s="142" t="str">
        <f>IFERROR(VLOOKUP('DERS YÜKLERİ'!$B$21,T53:AA53,8,0),"")</f>
        <v/>
      </c>
      <c r="AU53" s="142" t="str">
        <f>IFERROR(VLOOKUP('DERS YÜKLERİ'!$B$22,T53:AA53,8,0),"")</f>
        <v/>
      </c>
      <c r="AV53" s="142" t="str">
        <f>IFERROR(VLOOKUP('DERS YÜKLERİ'!$B$23,T53:AA53,8,0),"")</f>
        <v/>
      </c>
      <c r="AW53" s="142" t="str">
        <f>IFERROR(VLOOKUP('DERS YÜKLERİ'!$B$25,T53:AA53,8,0),"")</f>
        <v/>
      </c>
      <c r="AX53" s="142" t="str">
        <f>IFERROR(VLOOKUP('DERS YÜKLERİ'!$B$26,T53:AA53,8,0),"")</f>
        <v/>
      </c>
      <c r="AY53" s="142" t="str">
        <f>IFERROR(VLOOKUP('DERS YÜKLERİ'!$B$27,T53:AA53,8,0),"")</f>
        <v/>
      </c>
      <c r="AZ53" s="142" t="str">
        <f>IFERROR(VLOOKUP('DERS YÜKLERİ'!$B$28,T53:AA53,8,0),"")</f>
        <v/>
      </c>
      <c r="BA53" s="142" t="str">
        <f>IFERROR(VLOOKUP('DERS YÜKLERİ'!$B$29,T53:AA53,8,0),"")</f>
        <v/>
      </c>
      <c r="BB53" s="142" t="str">
        <f>IFERROR(VLOOKUP('DERS YÜKLERİ'!$B$30,T53:AA53,8,0),"")</f>
        <v/>
      </c>
      <c r="BC53" s="142">
        <f>IFERROR(VLOOKUP('DERS YÜKLERİ'!$B$31,T53:AA53,8,0),"")</f>
        <v>6</v>
      </c>
      <c r="BD53" s="142" t="str">
        <f>IFERROR(VLOOKUP('DERS YÜKLERİ'!$B$32,T53:AA53,8,0),"")</f>
        <v/>
      </c>
      <c r="BE53" s="142" t="str">
        <f>IFERROR(VLOOKUP('DERS YÜKLERİ'!$B$33,T53:AA53,8,0),"")</f>
        <v/>
      </c>
      <c r="BF53" s="142" t="str">
        <f>IFERROR(VLOOKUP('DERS YÜKLERİ'!$B$34,T53:AA53,8,0),"")</f>
        <v/>
      </c>
      <c r="BG53" s="142" t="str">
        <f>IFERROR(VLOOKUP('DERS YÜKLERİ'!$B$35,T53:AA53,8,0),"")</f>
        <v/>
      </c>
      <c r="BH53" s="142" t="str">
        <f>IFERROR(VLOOKUP('DERS YÜKLERİ'!$B$36,T53:AA53,8,0),"")</f>
        <v/>
      </c>
      <c r="BI53" s="142" t="str">
        <f>IFERROR(VLOOKUP('DERS YÜKLERİ'!$B$37,T53:AA53,8,0),"")</f>
        <v/>
      </c>
      <c r="BJ53" s="142" t="str">
        <f>IFERROR(VLOOKUP('DERS YÜKLERİ'!$B$38,T53:AA53,8,0),"")</f>
        <v/>
      </c>
      <c r="BK53" s="142" t="str">
        <f>IFERROR(VLOOKUP('DERS YÜKLERİ'!$B$39,T53:AA53,8,0),"")</f>
        <v/>
      </c>
      <c r="BL53" s="142" t="str">
        <f>IFERROR(VLOOKUP('DERS YÜKLERİ'!$B$40,T53:AA53,8,0),"")</f>
        <v/>
      </c>
      <c r="BM53" s="142" t="str">
        <f>IFERROR(VLOOKUP('DERS YÜKLERİ'!$B$41,T53:AA53,8,0),"")</f>
        <v/>
      </c>
      <c r="BN53" s="142" t="str">
        <f>IFERROR(VLOOKUP('DERS YÜKLERİ'!$B$42,T53:AA53,8,0),"")</f>
        <v/>
      </c>
      <c r="BO53" s="142" t="str">
        <f>IFERROR(VLOOKUP('DERS YÜKLERİ'!$B$43,T53:AA53,8,0),"")</f>
        <v/>
      </c>
      <c r="BP53" s="142" t="str">
        <f>IFERROR(VLOOKUP('DERS YÜKLERİ'!$B$44,T53:AA53,8,0),"")</f>
        <v/>
      </c>
      <c r="BQ53" s="142" t="str">
        <f>IFERROR(VLOOKUP('DERS YÜKLERİ'!$B$45,T53:AA53,8,0),"")</f>
        <v/>
      </c>
      <c r="BR53" s="142" t="str">
        <f>IFERROR(VLOOKUP('DERS YÜKLERİ'!$B$46,T53:AA53,8,0),"")</f>
        <v/>
      </c>
      <c r="BS53" s="142" t="str">
        <f>IFERROR(VLOOKUP('DERS YÜKLERİ'!$B$47,T53:AA53,8,0),"")</f>
        <v/>
      </c>
      <c r="BT53" s="26"/>
    </row>
    <row r="54" spans="1:72" ht="19.5" customHeight="1" outlineLevel="1">
      <c r="A54" s="110" t="b">
        <v>1</v>
      </c>
      <c r="B54" s="112" t="str">
        <f t="shared" si="12"/>
        <v>AÇIK</v>
      </c>
      <c r="C54" s="1030"/>
      <c r="D54" s="115" t="str">
        <f>IFERROR(VLOOKUP(F54,'LİSTE-FORMÜLLER'!F:L,2,0),"-")</f>
        <v>SBK 308</v>
      </c>
      <c r="E54" s="116" t="str">
        <f>IFERROR(VLOOKUP(F54,'LİSTE-FORMÜLLER'!F:L,3,0),"-")</f>
        <v>Z</v>
      </c>
      <c r="F54" s="117" t="s">
        <v>71</v>
      </c>
      <c r="G54" s="115" t="str">
        <f>IFERROR(VLOOKUP(F54,'LİSTE-FORMÜLLER'!F:L,5,0),"")</f>
        <v>3 + 0</v>
      </c>
      <c r="H54" s="115">
        <f>IFERROR(VLOOKUP(F54,'LİSTE-FORMÜLLER'!F:L,7,0),"-")</f>
        <v>5</v>
      </c>
      <c r="I54" s="201" t="s">
        <v>77</v>
      </c>
      <c r="J54" s="202" t="s">
        <v>77</v>
      </c>
      <c r="K54" s="203"/>
      <c r="L54" s="121">
        <f t="shared" si="13"/>
        <v>2</v>
      </c>
      <c r="M54" s="121" t="str">
        <f>IFERROR(VLOOKUP(I54,'LİSTE-FORMÜLLER'!$B$2:$C$89,2,0),"*")</f>
        <v>bb</v>
      </c>
      <c r="N54" s="122"/>
      <c r="O54" s="124" t="str">
        <f>VLOOKUP('LİSTE-FORMÜLLER'!$A$99,'LİSTE-FORMÜLLER'!$A$92:$B$126,2,0)</f>
        <v>A-303</v>
      </c>
      <c r="P54" s="124">
        <f>VLOOKUP('LİSTE-FORMÜLLER'!$A$119,'LİSTE-FORMÜLLER'!$A$92:$B$126,2,0)</f>
        <v>0</v>
      </c>
      <c r="Q54" s="126"/>
      <c r="R54" s="579" t="s">
        <v>267</v>
      </c>
      <c r="S54" s="130" t="str">
        <f t="shared" si="14"/>
        <v>3 + 0</v>
      </c>
      <c r="T54" s="175" t="str">
        <f t="shared" ref="T54:T102" si="17">IFERROR(VLOOKUP(R54,F:J,4,0),"-")</f>
        <v>Doç.Dr. Ferruh TUZCUOĞLU</v>
      </c>
      <c r="U54" s="178">
        <f>COUNTIF('DERS PROGRAMI'!$H$5:$J$55,R54)</f>
        <v>1</v>
      </c>
      <c r="V54" s="180">
        <f>COUNTIF('DERS PROGRAMI'!$H$62:$J$106,R54)</f>
        <v>1</v>
      </c>
      <c r="W54" s="181" t="str">
        <f>VLOOKUP(U54,'LİSTE-FORMÜLLER'!$U$1:$V$4,2,0)</f>
        <v>✅</v>
      </c>
      <c r="X54" s="182" t="str">
        <f>VLOOKUP(V54,'LİSTE-FORMÜLLER'!$U$1:$V$4,2,0)</f>
        <v>✅</v>
      </c>
      <c r="Y54" s="26"/>
      <c r="Z54" s="142" t="s">
        <v>890</v>
      </c>
      <c r="AA54" s="144">
        <f t="shared" si="16"/>
        <v>6</v>
      </c>
      <c r="AB54" s="148" t="str">
        <f>IFERROR(VLOOKUP('DERS YÜKLERİ'!$B$3,T54:AA54,8,0),"")</f>
        <v/>
      </c>
      <c r="AC54" s="142" t="str">
        <f>IFERROR(VLOOKUP('DERS YÜKLERİ'!$B$4,T54:AA54,8,0),"")</f>
        <v/>
      </c>
      <c r="AD54" s="142" t="str">
        <f>IFERROR(VLOOKUP('DERS YÜKLERİ'!$B$5,T54:AA54,8,0),"")</f>
        <v/>
      </c>
      <c r="AE54" s="142" t="str">
        <f>IFERROR(VLOOKUP('DERS YÜKLERİ'!$B$6,T54:AA54,8,0),"")</f>
        <v/>
      </c>
      <c r="AF54" s="142" t="str">
        <f>IFERROR(VLOOKUP('DERS YÜKLERİ'!$B$7,T54:AA54,8,0),"")</f>
        <v/>
      </c>
      <c r="AG54" s="142" t="str">
        <f>IFERROR(VLOOKUP('DERS YÜKLERİ'!$B$8,T54:AA54,8,0),"")</f>
        <v/>
      </c>
      <c r="AH54" s="142" t="str">
        <f>IFERROR(VLOOKUP('DERS YÜKLERİ'!$B$9,T54:AA54,8,0),"")</f>
        <v/>
      </c>
      <c r="AI54" s="142" t="str">
        <f>IFERROR(VLOOKUP('DERS YÜKLERİ'!$B$10,T54:AA54,8,0),"")</f>
        <v/>
      </c>
      <c r="AJ54" s="142" t="str">
        <f>IFERROR(VLOOKUP('DERS YÜKLERİ'!$B$11,T54:AA54,8,0),"")</f>
        <v/>
      </c>
      <c r="AK54" s="142" t="str">
        <f>IFERROR(VLOOKUP('DERS YÜKLERİ'!$B$12,T54:AA54,8,0),"")</f>
        <v/>
      </c>
      <c r="AL54" s="142">
        <f>IFERROR(VLOOKUP('DERS YÜKLERİ'!$B$13,T54:AA54,8,0),"")</f>
        <v>6</v>
      </c>
      <c r="AM54" s="142" t="str">
        <f>IFERROR(VLOOKUP('DERS YÜKLERİ'!$B$14,T54:AA54,8,0),"")</f>
        <v/>
      </c>
      <c r="AN54" s="142" t="str">
        <f>IFERROR(VLOOKUP('DERS YÜKLERİ'!$B$15,T54:AA54,8,0),"")</f>
        <v/>
      </c>
      <c r="AO54" s="142" t="str">
        <f>IFERROR(VLOOKUP('DERS YÜKLERİ'!$B$16,T54:AA54,8,0),"")</f>
        <v/>
      </c>
      <c r="AP54" s="142" t="str">
        <f>IFERROR(VLOOKUP('DERS YÜKLERİ'!$B$17,T54:AA54,8,0),"")</f>
        <v/>
      </c>
      <c r="AQ54" s="142" t="str">
        <f>IFERROR(VLOOKUP('DERS YÜKLERİ'!$B$18,T54:AA54,8,0),"")</f>
        <v/>
      </c>
      <c r="AR54" s="142" t="str">
        <f>IFERROR(VLOOKUP('DERS YÜKLERİ'!$B$19,T54:AA54,8,0),"")</f>
        <v/>
      </c>
      <c r="AS54" s="142" t="str">
        <f>IFERROR(VLOOKUP('DERS YÜKLERİ'!$B$20,T54:AA54,8,0),"")</f>
        <v/>
      </c>
      <c r="AT54" s="142" t="str">
        <f>IFERROR(VLOOKUP('DERS YÜKLERİ'!$B$21,T54:AA54,8,0),"")</f>
        <v/>
      </c>
      <c r="AU54" s="142" t="str">
        <f>IFERROR(VLOOKUP('DERS YÜKLERİ'!$B$22,T54:AA54,8,0),"")</f>
        <v/>
      </c>
      <c r="AV54" s="142" t="str">
        <f>IFERROR(VLOOKUP('DERS YÜKLERİ'!$B$23,T54:AA54,8,0),"")</f>
        <v/>
      </c>
      <c r="AW54" s="142" t="str">
        <f>IFERROR(VLOOKUP('DERS YÜKLERİ'!$B$25,T54:AA54,8,0),"")</f>
        <v/>
      </c>
      <c r="AX54" s="142" t="str">
        <f>IFERROR(VLOOKUP('DERS YÜKLERİ'!$B$26,T54:AA54,8,0),"")</f>
        <v/>
      </c>
      <c r="AY54" s="142" t="str">
        <f>IFERROR(VLOOKUP('DERS YÜKLERİ'!$B$27,T54:AA54,8,0),"")</f>
        <v/>
      </c>
      <c r="AZ54" s="142" t="str">
        <f>IFERROR(VLOOKUP('DERS YÜKLERİ'!$B$28,T54:AA54,8,0),"")</f>
        <v/>
      </c>
      <c r="BA54" s="142" t="str">
        <f>IFERROR(VLOOKUP('DERS YÜKLERİ'!$B$29,T54:AA54,8,0),"")</f>
        <v/>
      </c>
      <c r="BB54" s="142" t="str">
        <f>IFERROR(VLOOKUP('DERS YÜKLERİ'!$B$30,T54:AA54,8,0),"")</f>
        <v/>
      </c>
      <c r="BC54" s="142" t="str">
        <f>IFERROR(VLOOKUP('DERS YÜKLERİ'!$B$31,T54:AA54,8,0),"")</f>
        <v/>
      </c>
      <c r="BD54" s="142" t="str">
        <f>IFERROR(VLOOKUP('DERS YÜKLERİ'!$B$32,T54:AA54,8,0),"")</f>
        <v/>
      </c>
      <c r="BE54" s="142" t="str">
        <f>IFERROR(VLOOKUP('DERS YÜKLERİ'!$B$33,T54:AA54,8,0),"")</f>
        <v/>
      </c>
      <c r="BF54" s="142" t="str">
        <f>IFERROR(VLOOKUP('DERS YÜKLERİ'!$B$34,T54:AA54,8,0),"")</f>
        <v/>
      </c>
      <c r="BG54" s="142" t="str">
        <f>IFERROR(VLOOKUP('DERS YÜKLERİ'!$B$35,T54:AA54,8,0),"")</f>
        <v/>
      </c>
      <c r="BH54" s="142" t="str">
        <f>IFERROR(VLOOKUP('DERS YÜKLERİ'!$B$36,T54:AA54,8,0),"")</f>
        <v/>
      </c>
      <c r="BI54" s="142" t="str">
        <f>IFERROR(VLOOKUP('DERS YÜKLERİ'!$B$37,T54:AA54,8,0),"")</f>
        <v/>
      </c>
      <c r="BJ54" s="142" t="str">
        <f>IFERROR(VLOOKUP('DERS YÜKLERİ'!$B$38,T54:AA54,8,0),"")</f>
        <v/>
      </c>
      <c r="BK54" s="142" t="str">
        <f>IFERROR(VLOOKUP('DERS YÜKLERİ'!$B$39,T54:AA54,8,0),"")</f>
        <v/>
      </c>
      <c r="BL54" s="142" t="str">
        <f>IFERROR(VLOOKUP('DERS YÜKLERİ'!$B$40,T54:AA54,8,0),"")</f>
        <v/>
      </c>
      <c r="BM54" s="142" t="str">
        <f>IFERROR(VLOOKUP('DERS YÜKLERİ'!$B$41,T54:AA54,8,0),"")</f>
        <v/>
      </c>
      <c r="BN54" s="142" t="str">
        <f>IFERROR(VLOOKUP('DERS YÜKLERİ'!$B$42,T54:AA54,8,0),"")</f>
        <v/>
      </c>
      <c r="BO54" s="142" t="str">
        <f>IFERROR(VLOOKUP('DERS YÜKLERİ'!$B$43,T54:AA54,8,0),"")</f>
        <v/>
      </c>
      <c r="BP54" s="142" t="str">
        <f>IFERROR(VLOOKUP('DERS YÜKLERİ'!$B$44,T54:AA54,8,0),"")</f>
        <v/>
      </c>
      <c r="BQ54" s="142" t="str">
        <f>IFERROR(VLOOKUP('DERS YÜKLERİ'!$B$45,T54:AA54,8,0),"")</f>
        <v/>
      </c>
      <c r="BR54" s="142" t="str">
        <f>IFERROR(VLOOKUP('DERS YÜKLERİ'!$B$46,T54:AA54,8,0),"")</f>
        <v/>
      </c>
      <c r="BS54" s="142" t="str">
        <f>IFERROR(VLOOKUP('DERS YÜKLERİ'!$B$47,T54:AA54,8,0),"")</f>
        <v/>
      </c>
      <c r="BT54" s="26"/>
    </row>
    <row r="55" spans="1:72" ht="19.5" customHeight="1">
      <c r="A55" s="110" t="b">
        <v>1</v>
      </c>
      <c r="B55" s="112" t="str">
        <f t="shared" si="12"/>
        <v>AÇIK</v>
      </c>
      <c r="C55" s="1030"/>
      <c r="D55" s="115" t="s">
        <v>473</v>
      </c>
      <c r="E55" s="116" t="s">
        <v>197</v>
      </c>
      <c r="F55" s="699" t="s">
        <v>618</v>
      </c>
      <c r="G55" s="115" t="s">
        <v>207</v>
      </c>
      <c r="H55" s="115">
        <v>5</v>
      </c>
      <c r="I55" s="201" t="s">
        <v>111</v>
      </c>
      <c r="J55" s="202" t="s">
        <v>80</v>
      </c>
      <c r="K55" s="203"/>
      <c r="L55" s="121">
        <f t="shared" si="13"/>
        <v>1</v>
      </c>
      <c r="M55" s="121">
        <f>IFERROR(VLOOKUP(I55,'LİSTE-FORMÜLLER'!$B$2:$C$89,2,0),"*")</f>
        <v>0</v>
      </c>
      <c r="N55" s="122"/>
      <c r="O55" s="124" t="str">
        <f>VLOOKUP('LİSTE-FORMÜLLER'!$A$100,'LİSTE-FORMÜLLER'!$A$92:$B$126,2,0)</f>
        <v>A-304</v>
      </c>
      <c r="P55" s="124">
        <f>VLOOKUP('LİSTE-FORMÜLLER'!$A$120,'LİSTE-FORMÜLLER'!$A$92:$B$126,2,0)</f>
        <v>0</v>
      </c>
      <c r="Q55" s="126"/>
      <c r="R55" s="579" t="s">
        <v>270</v>
      </c>
      <c r="S55" s="130" t="str">
        <f t="shared" si="14"/>
        <v>3+0</v>
      </c>
      <c r="T55" s="175" t="str">
        <f t="shared" si="17"/>
        <v>Prof.Dr. Halil İbrahim AYDINLI</v>
      </c>
      <c r="U55" s="178">
        <f>COUNTIF('DERS PROGRAMI'!$H$5:$J$55,R55)</f>
        <v>1</v>
      </c>
      <c r="V55" s="180">
        <f>COUNTIF('DERS PROGRAMI'!$H$62:$J$106,R55)</f>
        <v>1</v>
      </c>
      <c r="W55" s="181" t="str">
        <f>VLOOKUP(U55,'LİSTE-FORMÜLLER'!$U$1:$V$4,2,0)</f>
        <v>✅</v>
      </c>
      <c r="X55" s="182" t="str">
        <f>VLOOKUP(V55,'LİSTE-FORMÜLLER'!$U$1:$V$4,2,0)</f>
        <v>✅</v>
      </c>
      <c r="Y55" s="26"/>
      <c r="Z55" s="142" t="s">
        <v>890</v>
      </c>
      <c r="AA55" s="144">
        <f t="shared" si="16"/>
        <v>3</v>
      </c>
      <c r="AB55" s="148" t="str">
        <f>IFERROR(VLOOKUP('DERS YÜKLERİ'!$B$3,T55:AA55,8,0),"")</f>
        <v/>
      </c>
      <c r="AC55" s="142" t="str">
        <f>IFERROR(VLOOKUP('DERS YÜKLERİ'!$B$4,T55:AA55,8,0),"")</f>
        <v/>
      </c>
      <c r="AD55" s="142" t="str">
        <f>IFERROR(VLOOKUP('DERS YÜKLERİ'!$B$5,T55:AA55,8,0),"")</f>
        <v/>
      </c>
      <c r="AE55" s="142">
        <f>IFERROR(VLOOKUP('DERS YÜKLERİ'!$B$6,T55:AA55,8,0),"")</f>
        <v>3</v>
      </c>
      <c r="AF55" s="142" t="str">
        <f>IFERROR(VLOOKUP('DERS YÜKLERİ'!$B$7,T55:AA55,8,0),"")</f>
        <v/>
      </c>
      <c r="AG55" s="142" t="str">
        <f>IFERROR(VLOOKUP('DERS YÜKLERİ'!$B$8,T55:AA55,8,0),"")</f>
        <v/>
      </c>
      <c r="AH55" s="142" t="str">
        <f>IFERROR(VLOOKUP('DERS YÜKLERİ'!$B$9,T55:AA55,8,0),"")</f>
        <v/>
      </c>
      <c r="AI55" s="142" t="str">
        <f>IFERROR(VLOOKUP('DERS YÜKLERİ'!$B$10,T55:AA55,8,0),"")</f>
        <v/>
      </c>
      <c r="AJ55" s="142" t="str">
        <f>IFERROR(VLOOKUP('DERS YÜKLERİ'!$B$11,T55:AA55,8,0),"")</f>
        <v/>
      </c>
      <c r="AK55" s="142" t="str">
        <f>IFERROR(VLOOKUP('DERS YÜKLERİ'!$B$12,T55:AA55,8,0),"")</f>
        <v/>
      </c>
      <c r="AL55" s="142" t="str">
        <f>IFERROR(VLOOKUP('DERS YÜKLERİ'!$B$13,T55:AA55,8,0),"")</f>
        <v/>
      </c>
      <c r="AM55" s="142" t="str">
        <f>IFERROR(VLOOKUP('DERS YÜKLERİ'!$B$14,T55:AA55,8,0),"")</f>
        <v/>
      </c>
      <c r="AN55" s="142" t="str">
        <f>IFERROR(VLOOKUP('DERS YÜKLERİ'!$B$15,T55:AA55,8,0),"")</f>
        <v/>
      </c>
      <c r="AO55" s="142" t="str">
        <f>IFERROR(VLOOKUP('DERS YÜKLERİ'!$B$16,T55:AA55,8,0),"")</f>
        <v/>
      </c>
      <c r="AP55" s="142" t="str">
        <f>IFERROR(VLOOKUP('DERS YÜKLERİ'!$B$17,T55:AA55,8,0),"")</f>
        <v/>
      </c>
      <c r="AQ55" s="142" t="str">
        <f>IFERROR(VLOOKUP('DERS YÜKLERİ'!$B$18,T55:AA55,8,0),"")</f>
        <v/>
      </c>
      <c r="AR55" s="142" t="str">
        <f>IFERROR(VLOOKUP('DERS YÜKLERİ'!$B$19,T55:AA55,8,0),"")</f>
        <v/>
      </c>
      <c r="AS55" s="142" t="str">
        <f>IFERROR(VLOOKUP('DERS YÜKLERİ'!$B$20,T55:AA55,8,0),"")</f>
        <v/>
      </c>
      <c r="AT55" s="142" t="str">
        <f>IFERROR(VLOOKUP('DERS YÜKLERİ'!$B$21,T55:AA55,8,0),"")</f>
        <v/>
      </c>
      <c r="AU55" s="142" t="str">
        <f>IFERROR(VLOOKUP('DERS YÜKLERİ'!$B$22,T55:AA55,8,0),"")</f>
        <v/>
      </c>
      <c r="AV55" s="142" t="str">
        <f>IFERROR(VLOOKUP('DERS YÜKLERİ'!$B$23,T55:AA55,8,0),"")</f>
        <v/>
      </c>
      <c r="AW55" s="142" t="str">
        <f>IFERROR(VLOOKUP('DERS YÜKLERİ'!$B$25,T55:AA55,8,0),"")</f>
        <v/>
      </c>
      <c r="AX55" s="142" t="str">
        <f>IFERROR(VLOOKUP('DERS YÜKLERİ'!$B$26,T55:AA55,8,0),"")</f>
        <v/>
      </c>
      <c r="AY55" s="142" t="str">
        <f>IFERROR(VLOOKUP('DERS YÜKLERİ'!$B$27,T55:AA55,8,0),"")</f>
        <v/>
      </c>
      <c r="AZ55" s="142" t="str">
        <f>IFERROR(VLOOKUP('DERS YÜKLERİ'!$B$28,T55:AA55,8,0),"")</f>
        <v/>
      </c>
      <c r="BA55" s="142" t="str">
        <f>IFERROR(VLOOKUP('DERS YÜKLERİ'!$B$29,T55:AA55,8,0),"")</f>
        <v/>
      </c>
      <c r="BB55" s="142" t="str">
        <f>IFERROR(VLOOKUP('DERS YÜKLERİ'!$B$30,T55:AA55,8,0),"")</f>
        <v/>
      </c>
      <c r="BC55" s="142" t="str">
        <f>IFERROR(VLOOKUP('DERS YÜKLERİ'!$B$31,T55:AA55,8,0),"")</f>
        <v/>
      </c>
      <c r="BD55" s="142" t="str">
        <f>IFERROR(VLOOKUP('DERS YÜKLERİ'!$B$32,T55:AA55,8,0),"")</f>
        <v/>
      </c>
      <c r="BE55" s="142" t="str">
        <f>IFERROR(VLOOKUP('DERS YÜKLERİ'!$B$33,T55:AA55,8,0),"")</f>
        <v/>
      </c>
      <c r="BF55" s="142" t="str">
        <f>IFERROR(VLOOKUP('DERS YÜKLERİ'!$B$34,T55:AA55,8,0),"")</f>
        <v/>
      </c>
      <c r="BG55" s="142" t="str">
        <f>IFERROR(VLOOKUP('DERS YÜKLERİ'!$B$35,T55:AA55,8,0),"")</f>
        <v/>
      </c>
      <c r="BH55" s="142" t="str">
        <f>IFERROR(VLOOKUP('DERS YÜKLERİ'!$B$36,T55:AA55,8,0),"")</f>
        <v/>
      </c>
      <c r="BI55" s="142" t="str">
        <f>IFERROR(VLOOKUP('DERS YÜKLERİ'!$B$37,T55:AA55,8,0),"")</f>
        <v/>
      </c>
      <c r="BJ55" s="142" t="str">
        <f>IFERROR(VLOOKUP('DERS YÜKLERİ'!$B$38,T55:AA55,8,0),"")</f>
        <v/>
      </c>
      <c r="BK55" s="142" t="str">
        <f>IFERROR(VLOOKUP('DERS YÜKLERİ'!$B$39,T55:AA55,8,0),"")</f>
        <v/>
      </c>
      <c r="BL55" s="142" t="str">
        <f>IFERROR(VLOOKUP('DERS YÜKLERİ'!$B$40,T55:AA55,8,0),"")</f>
        <v/>
      </c>
      <c r="BM55" s="142" t="str">
        <f>IFERROR(VLOOKUP('DERS YÜKLERİ'!$B$41,T55:AA55,8,0),"")</f>
        <v/>
      </c>
      <c r="BN55" s="142" t="str">
        <f>IFERROR(VLOOKUP('DERS YÜKLERİ'!$B$42,T55:AA55,8,0),"")</f>
        <v/>
      </c>
      <c r="BO55" s="142" t="str">
        <f>IFERROR(VLOOKUP('DERS YÜKLERİ'!$B$43,T55:AA55,8,0),"")</f>
        <v/>
      </c>
      <c r="BP55" s="142" t="str">
        <f>IFERROR(VLOOKUP('DERS YÜKLERİ'!$B$44,T55:AA55,8,0),"")</f>
        <v/>
      </c>
      <c r="BQ55" s="142" t="str">
        <f>IFERROR(VLOOKUP('DERS YÜKLERİ'!$B$45,T55:AA55,8,0),"")</f>
        <v/>
      </c>
      <c r="BR55" s="142" t="str">
        <f>IFERROR(VLOOKUP('DERS YÜKLERİ'!$B$46,T55:AA55,8,0),"")</f>
        <v/>
      </c>
      <c r="BS55" s="142" t="str">
        <f>IFERROR(VLOOKUP('DERS YÜKLERİ'!$B$47,T55:AA55,8,0),"")</f>
        <v/>
      </c>
      <c r="BT55" s="26"/>
    </row>
    <row r="56" spans="1:72" ht="19.5" hidden="1" customHeight="1" outlineLevel="1">
      <c r="A56" s="110" t="b">
        <v>1</v>
      </c>
      <c r="B56" s="112" t="str">
        <f t="shared" si="12"/>
        <v>AÇIK</v>
      </c>
      <c r="C56" s="1030"/>
      <c r="D56" s="115" t="str">
        <f>IFERROR(VLOOKUP(F56,'LİSTE-FORMÜLLER'!F:L,2,0),"-")</f>
        <v>SBK 310</v>
      </c>
      <c r="E56" s="116" t="str">
        <f>IFERROR(VLOOKUP(F56,'LİSTE-FORMÜLLER'!F:L,3,0),"-")</f>
        <v>Z</v>
      </c>
      <c r="F56" s="117" t="s">
        <v>267</v>
      </c>
      <c r="G56" s="115" t="str">
        <f>IFERROR(VLOOKUP(F56,'LİSTE-FORMÜLLER'!F:L,5,0),"")</f>
        <v>3 + 0</v>
      </c>
      <c r="H56" s="115">
        <f>IFERROR(VLOOKUP(F56,'LİSTE-FORMÜLLER'!F:L,7,0),"-")</f>
        <v>5</v>
      </c>
      <c r="I56" s="201" t="s">
        <v>114</v>
      </c>
      <c r="J56" s="202" t="s">
        <v>114</v>
      </c>
      <c r="K56" s="203"/>
      <c r="L56" s="121">
        <f t="shared" si="13"/>
        <v>2</v>
      </c>
      <c r="M56" s="121" t="str">
        <f>IFERROR(VLOOKUP(I56,'LİSTE-FORMÜLLER'!$B$2:$C$89,2,0),"*")</f>
        <v>ft</v>
      </c>
      <c r="N56" s="122"/>
      <c r="O56" s="124" t="str">
        <f>VLOOKUP('LİSTE-FORMÜLLER'!$A$103,'LİSTE-FORMÜLLER'!$A$92:$B$126,2,0)</f>
        <v>YL-DR SINIFI</v>
      </c>
      <c r="P56" s="124">
        <f>VLOOKUP('LİSTE-FORMÜLLER'!$A$121,'LİSTE-FORMÜLLER'!$A$92:$B$126,2,0)</f>
        <v>0</v>
      </c>
      <c r="Q56" s="126"/>
      <c r="R56" s="579" t="s">
        <v>173</v>
      </c>
      <c r="S56" s="130" t="str">
        <f t="shared" si="14"/>
        <v>0 + 0</v>
      </c>
      <c r="T56" s="175" t="str">
        <f t="shared" si="17"/>
        <v>Arş.Gör. Onur TÜRKÖLMEZ</v>
      </c>
      <c r="U56" s="178">
        <f>COUNTIF('DERS PROGRAMI'!$H$5:$J$55,R56)</f>
        <v>1</v>
      </c>
      <c r="V56" s="180">
        <f>COUNTIF('DERS PROGRAMI'!$H$62:$J$106,R56)</f>
        <v>1</v>
      </c>
      <c r="W56" s="181" t="str">
        <f>VLOOKUP(U56,'LİSTE-FORMÜLLER'!$U$1:$V$4,2,0)</f>
        <v>✅</v>
      </c>
      <c r="X56" s="182" t="str">
        <f>VLOOKUP(V56,'LİSTE-FORMÜLLER'!$U$1:$V$4,2,0)</f>
        <v>✅</v>
      </c>
      <c r="Y56" s="26"/>
      <c r="Z56" s="142" t="s">
        <v>892</v>
      </c>
      <c r="AA56" s="144">
        <f t="shared" si="16"/>
        <v>0</v>
      </c>
      <c r="AB56" s="148" t="str">
        <f>IFERROR(VLOOKUP('DERS YÜKLERİ'!$B$3,T56:AA56,8,0),"")</f>
        <v/>
      </c>
      <c r="AC56" s="142" t="str">
        <f>IFERROR(VLOOKUP('DERS YÜKLERİ'!$B$4,T56:AA56,8,0),"")</f>
        <v/>
      </c>
      <c r="AD56" s="142" t="str">
        <f>IFERROR(VLOOKUP('DERS YÜKLERİ'!$B$5,T56:AA56,8,0),"")</f>
        <v/>
      </c>
      <c r="AE56" s="142" t="str">
        <f>IFERROR(VLOOKUP('DERS YÜKLERİ'!$B$6,T56:AA56,8,0),"")</f>
        <v/>
      </c>
      <c r="AF56" s="142" t="str">
        <f>IFERROR(VLOOKUP('DERS YÜKLERİ'!$B$7,T56:AA56,8,0),"")</f>
        <v/>
      </c>
      <c r="AG56" s="142" t="str">
        <f>IFERROR(VLOOKUP('DERS YÜKLERİ'!$B$8,T56:AA56,8,0),"")</f>
        <v/>
      </c>
      <c r="AH56" s="142" t="str">
        <f>IFERROR(VLOOKUP('DERS YÜKLERİ'!$B$9,T56:AA56,8,0),"")</f>
        <v/>
      </c>
      <c r="AI56" s="142" t="str">
        <f>IFERROR(VLOOKUP('DERS YÜKLERİ'!$B$10,T56:AA56,8,0),"")</f>
        <v/>
      </c>
      <c r="AJ56" s="142" t="str">
        <f>IFERROR(VLOOKUP('DERS YÜKLERİ'!$B$11,T56:AA56,8,0),"")</f>
        <v/>
      </c>
      <c r="AK56" s="142" t="str">
        <f>IFERROR(VLOOKUP('DERS YÜKLERİ'!$B$12,T56:AA56,8,0),"")</f>
        <v/>
      </c>
      <c r="AL56" s="142" t="str">
        <f>IFERROR(VLOOKUP('DERS YÜKLERİ'!$B$13,T56:AA56,8,0),"")</f>
        <v/>
      </c>
      <c r="AM56" s="142" t="str">
        <f>IFERROR(VLOOKUP('DERS YÜKLERİ'!$B$14,T56:AA56,8,0),"")</f>
        <v/>
      </c>
      <c r="AN56" s="142" t="str">
        <f>IFERROR(VLOOKUP('DERS YÜKLERİ'!$B$15,T56:AA56,8,0),"")</f>
        <v/>
      </c>
      <c r="AO56" s="142" t="str">
        <f>IFERROR(VLOOKUP('DERS YÜKLERİ'!$B$16,T56:AA56,8,0),"")</f>
        <v/>
      </c>
      <c r="AP56" s="142" t="str">
        <f>IFERROR(VLOOKUP('DERS YÜKLERİ'!$B$17,T56:AA56,8,0),"")</f>
        <v/>
      </c>
      <c r="AQ56" s="142" t="str">
        <f>IFERROR(VLOOKUP('DERS YÜKLERİ'!$B$18,T56:AA56,8,0),"")</f>
        <v/>
      </c>
      <c r="AR56" s="142" t="str">
        <f>IFERROR(VLOOKUP('DERS YÜKLERİ'!$B$19,T56:AA56,8,0),"")</f>
        <v/>
      </c>
      <c r="AS56" s="142" t="str">
        <f>IFERROR(VLOOKUP('DERS YÜKLERİ'!$B$20,T56:AA56,8,0),"")</f>
        <v/>
      </c>
      <c r="AT56" s="142" t="str">
        <f>IFERROR(VLOOKUP('DERS YÜKLERİ'!$B$21,T56:AA56,8,0),"")</f>
        <v/>
      </c>
      <c r="AU56" s="142" t="str">
        <f>IFERROR(VLOOKUP('DERS YÜKLERİ'!$B$22,T56:AA56,8,0),"")</f>
        <v/>
      </c>
      <c r="AV56" s="142">
        <f>IFERROR(VLOOKUP('DERS YÜKLERİ'!$B$23,T56:AA56,8,0),"")</f>
        <v>0</v>
      </c>
      <c r="AW56" s="142" t="str">
        <f>IFERROR(VLOOKUP('DERS YÜKLERİ'!$B$25,T56:AA56,8,0),"")</f>
        <v/>
      </c>
      <c r="AX56" s="142" t="str">
        <f>IFERROR(VLOOKUP('DERS YÜKLERİ'!$B$26,T56:AA56,8,0),"")</f>
        <v/>
      </c>
      <c r="AY56" s="142" t="str">
        <f>IFERROR(VLOOKUP('DERS YÜKLERİ'!$B$27,T56:AA56,8,0),"")</f>
        <v/>
      </c>
      <c r="AZ56" s="142" t="str">
        <f>IFERROR(VLOOKUP('DERS YÜKLERİ'!$B$28,T56:AA56,8,0),"")</f>
        <v/>
      </c>
      <c r="BA56" s="142" t="str">
        <f>IFERROR(VLOOKUP('DERS YÜKLERİ'!$B$29,T56:AA56,8,0),"")</f>
        <v/>
      </c>
      <c r="BB56" s="142" t="str">
        <f>IFERROR(VLOOKUP('DERS YÜKLERİ'!$B$30,T56:AA56,8,0),"")</f>
        <v/>
      </c>
      <c r="BC56" s="142" t="str">
        <f>IFERROR(VLOOKUP('DERS YÜKLERİ'!$B$31,T56:AA56,8,0),"")</f>
        <v/>
      </c>
      <c r="BD56" s="142" t="str">
        <f>IFERROR(VLOOKUP('DERS YÜKLERİ'!$B$32,T56:AA56,8,0),"")</f>
        <v/>
      </c>
      <c r="BE56" s="142" t="str">
        <f>IFERROR(VLOOKUP('DERS YÜKLERİ'!$B$33,T56:AA56,8,0),"")</f>
        <v/>
      </c>
      <c r="BF56" s="142" t="str">
        <f>IFERROR(VLOOKUP('DERS YÜKLERİ'!$B$34,T56:AA56,8,0),"")</f>
        <v/>
      </c>
      <c r="BG56" s="142" t="str">
        <f>IFERROR(VLOOKUP('DERS YÜKLERİ'!$B$35,T56:AA56,8,0),"")</f>
        <v/>
      </c>
      <c r="BH56" s="142" t="str">
        <f>IFERROR(VLOOKUP('DERS YÜKLERİ'!$B$36,T56:AA56,8,0),"")</f>
        <v/>
      </c>
      <c r="BI56" s="142" t="str">
        <f>IFERROR(VLOOKUP('DERS YÜKLERİ'!$B$37,T56:AA56,8,0),"")</f>
        <v/>
      </c>
      <c r="BJ56" s="142" t="str">
        <f>IFERROR(VLOOKUP('DERS YÜKLERİ'!$B$38,T56:AA56,8,0),"")</f>
        <v/>
      </c>
      <c r="BK56" s="142" t="str">
        <f>IFERROR(VLOOKUP('DERS YÜKLERİ'!$B$39,T56:AA56,8,0),"")</f>
        <v/>
      </c>
      <c r="BL56" s="142" t="str">
        <f>IFERROR(VLOOKUP('DERS YÜKLERİ'!$B$40,T56:AA56,8,0),"")</f>
        <v/>
      </c>
      <c r="BM56" s="142" t="str">
        <f>IFERROR(VLOOKUP('DERS YÜKLERİ'!$B$41,T56:AA56,8,0),"")</f>
        <v/>
      </c>
      <c r="BN56" s="142" t="str">
        <f>IFERROR(VLOOKUP('DERS YÜKLERİ'!$B$42,T56:AA56,8,0),"")</f>
        <v/>
      </c>
      <c r="BO56" s="142" t="str">
        <f>IFERROR(VLOOKUP('DERS YÜKLERİ'!$B$43,T56:AA56,8,0),"")</f>
        <v/>
      </c>
      <c r="BP56" s="142" t="str">
        <f>IFERROR(VLOOKUP('DERS YÜKLERİ'!$B$44,T56:AA56,8,0),"")</f>
        <v/>
      </c>
      <c r="BQ56" s="142" t="str">
        <f>IFERROR(VLOOKUP('DERS YÜKLERİ'!$B$45,T56:AA56,8,0),"")</f>
        <v/>
      </c>
      <c r="BR56" s="142" t="str">
        <f>IFERROR(VLOOKUP('DERS YÜKLERİ'!$B$46,T56:AA56,8,0),"")</f>
        <v/>
      </c>
      <c r="BS56" s="142" t="str">
        <f>IFERROR(VLOOKUP('DERS YÜKLERİ'!$B$47,T56:AA56,8,0),"")</f>
        <v/>
      </c>
      <c r="BT56" s="26"/>
    </row>
    <row r="57" spans="1:72" ht="19.5" hidden="1" customHeight="1" outlineLevel="1">
      <c r="A57" s="110" t="b">
        <v>1</v>
      </c>
      <c r="B57" s="112" t="str">
        <f t="shared" si="12"/>
        <v>AÇIK</v>
      </c>
      <c r="C57" s="1030"/>
      <c r="D57" s="115" t="s">
        <v>475</v>
      </c>
      <c r="E57" s="116" t="str">
        <f>IFERROR(VLOOKUP(F57,'LİSTE-FORMÜLLER'!F:L,3,0),"-")</f>
        <v>Z</v>
      </c>
      <c r="F57" s="117" t="s">
        <v>270</v>
      </c>
      <c r="G57" s="718" t="s">
        <v>669</v>
      </c>
      <c r="H57" s="718">
        <v>5</v>
      </c>
      <c r="I57" s="201" t="s">
        <v>86</v>
      </c>
      <c r="J57" s="202" t="s">
        <v>86</v>
      </c>
      <c r="K57" s="203"/>
      <c r="L57" s="121"/>
      <c r="M57" s="121"/>
      <c r="N57" s="122"/>
      <c r="O57" s="124"/>
      <c r="P57" s="124"/>
      <c r="Q57" s="126"/>
      <c r="R57" s="579" t="s">
        <v>876</v>
      </c>
      <c r="S57" s="130" t="e">
        <f t="shared" si="14"/>
        <v>#N/A</v>
      </c>
      <c r="T57" s="175" t="str">
        <f t="shared" si="17"/>
        <v>-</v>
      </c>
      <c r="U57" s="178">
        <f>COUNTIF('DERS PROGRAMI'!$H$5:$J$55,R57)</f>
        <v>117</v>
      </c>
      <c r="V57" s="180">
        <f>COUNTIF('DERS PROGRAMI'!$H$62:$J$106,R57)</f>
        <v>96</v>
      </c>
      <c r="W57" s="181" t="e">
        <f>VLOOKUP(U57,'LİSTE-FORMÜLLER'!$U$1:$V$4,2,0)</f>
        <v>#N/A</v>
      </c>
      <c r="X57" s="182" t="e">
        <f>VLOOKUP(V57,'LİSTE-FORMÜLLER'!$U$1:$V$4,2,0)</f>
        <v>#N/A</v>
      </c>
      <c r="Y57" s="26"/>
      <c r="Z57" s="142"/>
      <c r="AA57" s="144"/>
      <c r="AB57" s="148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26"/>
    </row>
    <row r="58" spans="1:72" ht="19.5" customHeight="1" collapsed="1">
      <c r="A58" s="110" t="b">
        <v>1</v>
      </c>
      <c r="B58" s="112" t="str">
        <f t="shared" si="12"/>
        <v>AÇIK</v>
      </c>
      <c r="C58" s="1030"/>
      <c r="D58" s="718" t="s">
        <v>675</v>
      </c>
      <c r="E58" s="116" t="str">
        <f>IFERROR(VLOOKUP(F58,'LİSTE-FORMÜLLER'!F:L,3,0),"-")</f>
        <v>SECMELI</v>
      </c>
      <c r="F58" s="117" t="s">
        <v>173</v>
      </c>
      <c r="G58" s="115" t="str">
        <f>IFERROR(VLOOKUP(F58,'LİSTE-FORMÜLLER'!F:L,5,0),"")</f>
        <v>0 + 0</v>
      </c>
      <c r="H58" s="115">
        <f>IFERROR(VLOOKUP(F58,'LİSTE-FORMÜLLER'!F:L,7,0),"-")</f>
        <v>5</v>
      </c>
      <c r="I58" s="201" t="s">
        <v>144</v>
      </c>
      <c r="J58" s="202" t="s">
        <v>144</v>
      </c>
      <c r="K58" s="203"/>
      <c r="L58" s="121">
        <f t="shared" ref="L58:L102" si="18">IF(I58=J58,2,1)</f>
        <v>2</v>
      </c>
      <c r="M58" s="121" t="str">
        <f>IFERROR(VLOOKUP(I58,'LİSTE-FORMÜLLER'!$B$2:$C$89,2,0),"*")</f>
        <v>ot</v>
      </c>
      <c r="N58" s="122"/>
      <c r="O58" s="124" t="str">
        <f>VLOOKUP('LİSTE-FORMÜLLER'!$A$105,'LİSTE-FORMÜLLER'!$A$92:$B$126,2,0)</f>
        <v>S2-206</v>
      </c>
      <c r="P58" s="124">
        <f>VLOOKUP('LİSTE-FORMÜLLER'!$A$122,'LİSTE-FORMÜLLER'!$A$92:$B$126,2,0)</f>
        <v>0</v>
      </c>
      <c r="Q58" s="126"/>
      <c r="R58" s="724" t="s">
        <v>173</v>
      </c>
      <c r="S58" s="130" t="str">
        <f t="shared" si="14"/>
        <v>0 + 0</v>
      </c>
      <c r="T58" s="175" t="str">
        <f t="shared" si="17"/>
        <v>Arş.Gör. Onur TÜRKÖLMEZ</v>
      </c>
      <c r="U58" s="178">
        <f>COUNTIF('DERS PROGRAMI'!$H$5:$J$55,R58)</f>
        <v>1</v>
      </c>
      <c r="V58" s="180">
        <f>COUNTIF('DERS PROGRAMI'!$H$62:$J$106,R58)</f>
        <v>1</v>
      </c>
      <c r="W58" s="181" t="str">
        <f>VLOOKUP(U58,'LİSTE-FORMÜLLER'!$U$1:$V$4,2,0)</f>
        <v>✅</v>
      </c>
      <c r="X58" s="182" t="str">
        <f>VLOOKUP(V58,'LİSTE-FORMÜLLER'!$U$1:$V$4,2,0)</f>
        <v>✅</v>
      </c>
      <c r="Y58" s="26"/>
      <c r="Z58" s="142" t="s">
        <v>892</v>
      </c>
      <c r="AA58" s="144">
        <f t="shared" ref="AA58:AA102" si="19">Z58*L58</f>
        <v>0</v>
      </c>
      <c r="AB58" s="148" t="str">
        <f>IFERROR(VLOOKUP('DERS YÜKLERİ'!$B$3,T58:AA58,8,0),"")</f>
        <v/>
      </c>
      <c r="AC58" s="142" t="str">
        <f>IFERROR(VLOOKUP('DERS YÜKLERİ'!$B$4,T58:AA58,8,0),"")</f>
        <v/>
      </c>
      <c r="AD58" s="142" t="str">
        <f>IFERROR(VLOOKUP('DERS YÜKLERİ'!$B$5,T58:AA58,8,0),"")</f>
        <v/>
      </c>
      <c r="AE58" s="142" t="str">
        <f>IFERROR(VLOOKUP('DERS YÜKLERİ'!$B$6,T58:AA58,8,0),"")</f>
        <v/>
      </c>
      <c r="AF58" s="142" t="str">
        <f>IFERROR(VLOOKUP('DERS YÜKLERİ'!$B$7,T58:AA58,8,0),"")</f>
        <v/>
      </c>
      <c r="AG58" s="142" t="str">
        <f>IFERROR(VLOOKUP('DERS YÜKLERİ'!$B$8,T58:AA58,8,0),"")</f>
        <v/>
      </c>
      <c r="AH58" s="142" t="str">
        <f>IFERROR(VLOOKUP('DERS YÜKLERİ'!$B$9,T58:AA58,8,0),"")</f>
        <v/>
      </c>
      <c r="AI58" s="142" t="str">
        <f>IFERROR(VLOOKUP('DERS YÜKLERİ'!$B$10,T58:AA58,8,0),"")</f>
        <v/>
      </c>
      <c r="AJ58" s="142" t="str">
        <f>IFERROR(VLOOKUP('DERS YÜKLERİ'!$B$11,T58:AA58,8,0),"")</f>
        <v/>
      </c>
      <c r="AK58" s="142" t="str">
        <f>IFERROR(VLOOKUP('DERS YÜKLERİ'!$B$12,T58:AA58,8,0),"")</f>
        <v/>
      </c>
      <c r="AL58" s="142" t="str">
        <f>IFERROR(VLOOKUP('DERS YÜKLERİ'!$B$13,T58:AA58,8,0),"")</f>
        <v/>
      </c>
      <c r="AM58" s="142" t="str">
        <f>IFERROR(VLOOKUP('DERS YÜKLERİ'!$B$14,T58:AA58,8,0),"")</f>
        <v/>
      </c>
      <c r="AN58" s="142" t="str">
        <f>IFERROR(VLOOKUP('DERS YÜKLERİ'!$B$15,T58:AA58,8,0),"")</f>
        <v/>
      </c>
      <c r="AO58" s="142" t="str">
        <f>IFERROR(VLOOKUP('DERS YÜKLERİ'!$B$16,T58:AA58,8,0),"")</f>
        <v/>
      </c>
      <c r="AP58" s="142" t="str">
        <f>IFERROR(VLOOKUP('DERS YÜKLERİ'!$B$17,T58:AA58,8,0),"")</f>
        <v/>
      </c>
      <c r="AQ58" s="142" t="str">
        <f>IFERROR(VLOOKUP('DERS YÜKLERİ'!$B$18,T58:AA58,8,0),"")</f>
        <v/>
      </c>
      <c r="AR58" s="142" t="str">
        <f>IFERROR(VLOOKUP('DERS YÜKLERİ'!$B$19,T58:AA58,8,0),"")</f>
        <v/>
      </c>
      <c r="AS58" s="142" t="str">
        <f>IFERROR(VLOOKUP('DERS YÜKLERİ'!$B$20,T58:AA58,8,0),"")</f>
        <v/>
      </c>
      <c r="AT58" s="142" t="str">
        <f>IFERROR(VLOOKUP('DERS YÜKLERİ'!$B$21,T58:AA58,8,0),"")</f>
        <v/>
      </c>
      <c r="AU58" s="142" t="str">
        <f>IFERROR(VLOOKUP('DERS YÜKLERİ'!$B$22,T58:AA58,8,0),"")</f>
        <v/>
      </c>
      <c r="AV58" s="142">
        <f>IFERROR(VLOOKUP('DERS YÜKLERİ'!$B$23,T58:AA58,8,0),"")</f>
        <v>0</v>
      </c>
      <c r="AW58" s="142" t="str">
        <f>IFERROR(VLOOKUP('DERS YÜKLERİ'!$B$25,T58:AA58,8,0),"")</f>
        <v/>
      </c>
      <c r="AX58" s="142" t="str">
        <f>IFERROR(VLOOKUP('DERS YÜKLERİ'!$B$26,T58:AA58,8,0),"")</f>
        <v/>
      </c>
      <c r="AY58" s="142" t="str">
        <f>IFERROR(VLOOKUP('DERS YÜKLERİ'!$B$27,T58:AA58,8,0),"")</f>
        <v/>
      </c>
      <c r="AZ58" s="142" t="str">
        <f>IFERROR(VLOOKUP('DERS YÜKLERİ'!$B$28,T58:AA58,8,0),"")</f>
        <v/>
      </c>
      <c r="BA58" s="142" t="str">
        <f>IFERROR(VLOOKUP('DERS YÜKLERİ'!$B$29,T58:AA58,8,0),"")</f>
        <v/>
      </c>
      <c r="BB58" s="142" t="str">
        <f>IFERROR(VLOOKUP('DERS YÜKLERİ'!$B$30,T58:AA58,8,0),"")</f>
        <v/>
      </c>
      <c r="BC58" s="142" t="str">
        <f>IFERROR(VLOOKUP('DERS YÜKLERİ'!$B$31,T58:AA58,8,0),"")</f>
        <v/>
      </c>
      <c r="BD58" s="142" t="str">
        <f>IFERROR(VLOOKUP('DERS YÜKLERİ'!$B$32,T58:AA58,8,0),"")</f>
        <v/>
      </c>
      <c r="BE58" s="142" t="str">
        <f>IFERROR(VLOOKUP('DERS YÜKLERİ'!$B$33,T58:AA58,8,0),"")</f>
        <v/>
      </c>
      <c r="BF58" s="142" t="str">
        <f>IFERROR(VLOOKUP('DERS YÜKLERİ'!$B$34,T58:AA58,8,0),"")</f>
        <v/>
      </c>
      <c r="BG58" s="142" t="str">
        <f>IFERROR(VLOOKUP('DERS YÜKLERİ'!$B$35,T58:AA58,8,0),"")</f>
        <v/>
      </c>
      <c r="BH58" s="142" t="str">
        <f>IFERROR(VLOOKUP('DERS YÜKLERİ'!$B$36,T58:AA58,8,0),"")</f>
        <v/>
      </c>
      <c r="BI58" s="142" t="str">
        <f>IFERROR(VLOOKUP('DERS YÜKLERİ'!$B$37,T58:AA58,8,0),"")</f>
        <v/>
      </c>
      <c r="BJ58" s="142" t="str">
        <f>IFERROR(VLOOKUP('DERS YÜKLERİ'!$B$38,T58:AA58,8,0),"")</f>
        <v/>
      </c>
      <c r="BK58" s="142" t="str">
        <f>IFERROR(VLOOKUP('DERS YÜKLERİ'!$B$39,T58:AA58,8,0),"")</f>
        <v/>
      </c>
      <c r="BL58" s="142" t="str">
        <f>IFERROR(VLOOKUP('DERS YÜKLERİ'!$B$40,T58:AA58,8,0),"")</f>
        <v/>
      </c>
      <c r="BM58" s="142" t="str">
        <f>IFERROR(VLOOKUP('DERS YÜKLERİ'!$B$41,T58:AA58,8,0),"")</f>
        <v/>
      </c>
      <c r="BN58" s="142" t="str">
        <f>IFERROR(VLOOKUP('DERS YÜKLERİ'!$B$42,T58:AA58,8,0),"")</f>
        <v/>
      </c>
      <c r="BO58" s="142" t="str">
        <f>IFERROR(VLOOKUP('DERS YÜKLERİ'!$B$43,T58:AA58,8,0),"")</f>
        <v/>
      </c>
      <c r="BP58" s="142" t="str">
        <f>IFERROR(VLOOKUP('DERS YÜKLERİ'!$B$44,T58:AA58,8,0),"")</f>
        <v/>
      </c>
      <c r="BQ58" s="142" t="str">
        <f>IFERROR(VLOOKUP('DERS YÜKLERİ'!$B$45,T58:AA58,8,0),"")</f>
        <v/>
      </c>
      <c r="BR58" s="142" t="str">
        <f>IFERROR(VLOOKUP('DERS YÜKLERİ'!$B$46,T58:AA58,8,0),"")</f>
        <v/>
      </c>
      <c r="BS58" s="142" t="str">
        <f>IFERROR(VLOOKUP('DERS YÜKLERİ'!$B$47,T58:AA58,8,0),"")</f>
        <v/>
      </c>
      <c r="BT58" s="26"/>
    </row>
    <row r="59" spans="1:72" ht="19.5" customHeight="1">
      <c r="A59" s="110" t="b">
        <v>0</v>
      </c>
      <c r="B59" s="112" t="str">
        <f t="shared" si="12"/>
        <v>KAPALI</v>
      </c>
      <c r="C59" s="1030"/>
      <c r="D59" s="115" t="str">
        <f>IFERROR(VLOOKUP(F59,'LİSTE-FORMÜLLER'!F:L,2,0),"-")</f>
        <v>-</v>
      </c>
      <c r="E59" s="116" t="str">
        <f>IFERROR(VLOOKUP(F59,'LİSTE-FORMÜLLER'!F:L,3,0),"-")</f>
        <v>-</v>
      </c>
      <c r="F59" s="117"/>
      <c r="G59" s="115" t="str">
        <f>IFERROR(VLOOKUP(F59,'LİSTE-FORMÜLLER'!F:L,5,0),"")</f>
        <v/>
      </c>
      <c r="H59" s="115" t="str">
        <f>IFERROR(VLOOKUP(F59,'LİSTE-FORMÜLLER'!F:L,7,0),"-")</f>
        <v>-</v>
      </c>
      <c r="I59" s="387"/>
      <c r="J59" s="388"/>
      <c r="K59" s="203"/>
      <c r="L59" s="121">
        <f t="shared" si="18"/>
        <v>2</v>
      </c>
      <c r="M59" s="121" t="str">
        <f>IFERROR(VLOOKUP(I59,'LİSTE-FORMÜLLER'!$B$2:$C$89,2,0),"*")</f>
        <v>*</v>
      </c>
      <c r="N59" s="122"/>
      <c r="O59" s="124" t="str">
        <f>VLOOKUP('LİSTE-FORMÜLLER'!$A$107,'LİSTE-FORMÜLLER'!$A$92:$B$126,2,0)</f>
        <v>S2-201</v>
      </c>
      <c r="P59" s="124">
        <f>VLOOKUP('LİSTE-FORMÜLLER'!$A$123,'LİSTE-FORMÜLLER'!$A$92:$B$126,2,0)</f>
        <v>0</v>
      </c>
      <c r="Q59" s="126"/>
      <c r="R59" s="579" t="s">
        <v>876</v>
      </c>
      <c r="S59" s="130" t="e">
        <f t="shared" si="14"/>
        <v>#N/A</v>
      </c>
      <c r="T59" s="175" t="str">
        <f t="shared" si="17"/>
        <v>-</v>
      </c>
      <c r="U59" s="178">
        <f>COUNTIF('DERS PROGRAMI'!$H$5:$J$55,R59)</f>
        <v>117</v>
      </c>
      <c r="V59" s="180">
        <f>COUNTIF('DERS PROGRAMI'!$H$62:$J$106,R59)</f>
        <v>96</v>
      </c>
      <c r="W59" s="181" t="e">
        <f>VLOOKUP(U59,'LİSTE-FORMÜLLER'!$U$1:$V$4,2,0)</f>
        <v>#N/A</v>
      </c>
      <c r="X59" s="182" t="e">
        <f>VLOOKUP(V59,'LİSTE-FORMÜLLER'!$U$1:$V$4,2,0)</f>
        <v>#N/A</v>
      </c>
      <c r="Y59" s="26"/>
      <c r="Z59" s="142" t="s">
        <v>876</v>
      </c>
      <c r="AA59" s="144" t="e">
        <f t="shared" si="19"/>
        <v>#VALUE!</v>
      </c>
      <c r="AB59" s="148" t="str">
        <f>IFERROR(VLOOKUP('DERS YÜKLERİ'!$B$3,T59:AA59,8,0),"")</f>
        <v/>
      </c>
      <c r="AC59" s="142" t="str">
        <f>IFERROR(VLOOKUP('DERS YÜKLERİ'!$B$4,T59:AA59,8,0),"")</f>
        <v/>
      </c>
      <c r="AD59" s="142" t="str">
        <f>IFERROR(VLOOKUP('DERS YÜKLERİ'!$B$5,T59:AA59,8,0),"")</f>
        <v/>
      </c>
      <c r="AE59" s="142" t="str">
        <f>IFERROR(VLOOKUP('DERS YÜKLERİ'!$B$6,T59:AA59,8,0),"")</f>
        <v/>
      </c>
      <c r="AF59" s="142" t="str">
        <f>IFERROR(VLOOKUP('DERS YÜKLERİ'!$B$7,T59:AA59,8,0),"")</f>
        <v/>
      </c>
      <c r="AG59" s="142" t="str">
        <f>IFERROR(VLOOKUP('DERS YÜKLERİ'!$B$8,T59:AA59,8,0),"")</f>
        <v/>
      </c>
      <c r="AH59" s="142" t="str">
        <f>IFERROR(VLOOKUP('DERS YÜKLERİ'!$B$9,T59:AA59,8,0),"")</f>
        <v/>
      </c>
      <c r="AI59" s="142" t="str">
        <f>IFERROR(VLOOKUP('DERS YÜKLERİ'!$B$10,T59:AA59,8,0),"")</f>
        <v/>
      </c>
      <c r="AJ59" s="142" t="str">
        <f>IFERROR(VLOOKUP('DERS YÜKLERİ'!$B$11,T59:AA59,8,0),"")</f>
        <v/>
      </c>
      <c r="AK59" s="142" t="str">
        <f>IFERROR(VLOOKUP('DERS YÜKLERİ'!$B$12,T59:AA59,8,0),"")</f>
        <v/>
      </c>
      <c r="AL59" s="142" t="str">
        <f>IFERROR(VLOOKUP('DERS YÜKLERİ'!$B$13,T59:AA59,8,0),"")</f>
        <v/>
      </c>
      <c r="AM59" s="142" t="str">
        <f>IFERROR(VLOOKUP('DERS YÜKLERİ'!$B$14,T59:AA59,8,0),"")</f>
        <v/>
      </c>
      <c r="AN59" s="142" t="str">
        <f>IFERROR(VLOOKUP('DERS YÜKLERİ'!$B$15,T59:AA59,8,0),"")</f>
        <v/>
      </c>
      <c r="AO59" s="142" t="str">
        <f>IFERROR(VLOOKUP('DERS YÜKLERİ'!$B$16,T59:AA59,8,0),"")</f>
        <v/>
      </c>
      <c r="AP59" s="142" t="str">
        <f>IFERROR(VLOOKUP('DERS YÜKLERİ'!$B$17,T59:AA59,8,0),"")</f>
        <v/>
      </c>
      <c r="AQ59" s="142" t="str">
        <f>IFERROR(VLOOKUP('DERS YÜKLERİ'!$B$18,T59:AA59,8,0),"")</f>
        <v/>
      </c>
      <c r="AR59" s="142" t="str">
        <f>IFERROR(VLOOKUP('DERS YÜKLERİ'!$B$19,T59:AA59,8,0),"")</f>
        <v/>
      </c>
      <c r="AS59" s="142" t="str">
        <f>IFERROR(VLOOKUP('DERS YÜKLERİ'!$B$20,T59:AA59,8,0),"")</f>
        <v/>
      </c>
      <c r="AT59" s="142" t="str">
        <f>IFERROR(VLOOKUP('DERS YÜKLERİ'!$B$21,T59:AA59,8,0),"")</f>
        <v/>
      </c>
      <c r="AU59" s="142" t="str">
        <f>IFERROR(VLOOKUP('DERS YÜKLERİ'!$B$22,T59:AA59,8,0),"")</f>
        <v/>
      </c>
      <c r="AV59" s="142" t="str">
        <f>IFERROR(VLOOKUP('DERS YÜKLERİ'!$B$23,T59:AA59,8,0),"")</f>
        <v/>
      </c>
      <c r="AW59" s="142" t="str">
        <f>IFERROR(VLOOKUP('DERS YÜKLERİ'!$B$25,T59:AA59,8,0),"")</f>
        <v/>
      </c>
      <c r="AX59" s="142" t="str">
        <f>IFERROR(VLOOKUP('DERS YÜKLERİ'!$B$26,T59:AA59,8,0),"")</f>
        <v/>
      </c>
      <c r="AY59" s="142" t="str">
        <f>IFERROR(VLOOKUP('DERS YÜKLERİ'!$B$27,T59:AA59,8,0),"")</f>
        <v/>
      </c>
      <c r="AZ59" s="142" t="str">
        <f>IFERROR(VLOOKUP('DERS YÜKLERİ'!$B$28,T59:AA59,8,0),"")</f>
        <v/>
      </c>
      <c r="BA59" s="142" t="str">
        <f>IFERROR(VLOOKUP('DERS YÜKLERİ'!$B$29,T59:AA59,8,0),"")</f>
        <v/>
      </c>
      <c r="BB59" s="142" t="str">
        <f>IFERROR(VLOOKUP('DERS YÜKLERİ'!$B$30,T59:AA59,8,0),"")</f>
        <v/>
      </c>
      <c r="BC59" s="142" t="str">
        <f>IFERROR(VLOOKUP('DERS YÜKLERİ'!$B$31,T59:AA59,8,0),"")</f>
        <v/>
      </c>
      <c r="BD59" s="142" t="str">
        <f>IFERROR(VLOOKUP('DERS YÜKLERİ'!$B$32,T59:AA59,8,0),"")</f>
        <v/>
      </c>
      <c r="BE59" s="142" t="str">
        <f>IFERROR(VLOOKUP('DERS YÜKLERİ'!$B$33,T59:AA59,8,0),"")</f>
        <v/>
      </c>
      <c r="BF59" s="142" t="str">
        <f>IFERROR(VLOOKUP('DERS YÜKLERİ'!$B$34,T59:AA59,8,0),"")</f>
        <v/>
      </c>
      <c r="BG59" s="142" t="str">
        <f>IFERROR(VLOOKUP('DERS YÜKLERİ'!$B$35,T59:AA59,8,0),"")</f>
        <v/>
      </c>
      <c r="BH59" s="142" t="str">
        <f>IFERROR(VLOOKUP('DERS YÜKLERİ'!$B$36,T59:AA59,8,0),"")</f>
        <v/>
      </c>
      <c r="BI59" s="142" t="str">
        <f>IFERROR(VLOOKUP('DERS YÜKLERİ'!$B$37,T59:AA59,8,0),"")</f>
        <v/>
      </c>
      <c r="BJ59" s="142" t="str">
        <f>IFERROR(VLOOKUP('DERS YÜKLERİ'!$B$38,T59:AA59,8,0),"")</f>
        <v/>
      </c>
      <c r="BK59" s="142" t="str">
        <f>IFERROR(VLOOKUP('DERS YÜKLERİ'!$B$39,T59:AA59,8,0),"")</f>
        <v/>
      </c>
      <c r="BL59" s="142" t="str">
        <f>IFERROR(VLOOKUP('DERS YÜKLERİ'!$B$40,T59:AA59,8,0),"")</f>
        <v/>
      </c>
      <c r="BM59" s="142" t="str">
        <f>IFERROR(VLOOKUP('DERS YÜKLERİ'!$B$41,T59:AA59,8,0),"")</f>
        <v/>
      </c>
      <c r="BN59" s="142" t="str">
        <f>IFERROR(VLOOKUP('DERS YÜKLERİ'!$B$42,T59:AA59,8,0),"")</f>
        <v/>
      </c>
      <c r="BO59" s="142" t="str">
        <f>IFERROR(VLOOKUP('DERS YÜKLERİ'!$B$43,T59:AA59,8,0),"")</f>
        <v/>
      </c>
      <c r="BP59" s="142" t="str">
        <f>IFERROR(VLOOKUP('DERS YÜKLERİ'!$B$44,T59:AA59,8,0),"")</f>
        <v/>
      </c>
      <c r="BQ59" s="142" t="str">
        <f>IFERROR(VLOOKUP('DERS YÜKLERİ'!$B$45,T59:AA59,8,0),"")</f>
        <v/>
      </c>
      <c r="BR59" s="142" t="str">
        <f>IFERROR(VLOOKUP('DERS YÜKLERİ'!$B$46,T59:AA59,8,0),"")</f>
        <v/>
      </c>
      <c r="BS59" s="142" t="str">
        <f>IFERROR(VLOOKUP('DERS YÜKLERİ'!$B$47,T59:AA59,8,0),"")</f>
        <v/>
      </c>
      <c r="BT59" s="26"/>
    </row>
    <row r="60" spans="1:72" ht="19.5" customHeight="1" outlineLevel="1">
      <c r="A60" s="110" t="b">
        <v>0</v>
      </c>
      <c r="B60" s="112" t="str">
        <f t="shared" si="12"/>
        <v>KAPALI</v>
      </c>
      <c r="C60" s="1030"/>
      <c r="D60" s="115" t="str">
        <f>IFERROR(VLOOKUP(F60,'LİSTE-FORMÜLLER'!F:L,2,0),"-")</f>
        <v>-</v>
      </c>
      <c r="E60" s="116" t="str">
        <f>IFERROR(VLOOKUP(F60,'LİSTE-FORMÜLLER'!F:L,3,0),"-")</f>
        <v>-</v>
      </c>
      <c r="F60" s="117"/>
      <c r="G60" s="115" t="str">
        <f>IFERROR(VLOOKUP(F60,'LİSTE-FORMÜLLER'!F:L,5,0),"")</f>
        <v/>
      </c>
      <c r="H60" s="115" t="str">
        <f>IFERROR(VLOOKUP(F60,'LİSTE-FORMÜLLER'!F:L,7,0),"-")</f>
        <v>-</v>
      </c>
      <c r="I60" s="387"/>
      <c r="J60" s="388"/>
      <c r="K60" s="203"/>
      <c r="L60" s="121">
        <f t="shared" si="18"/>
        <v>2</v>
      </c>
      <c r="M60" s="121" t="str">
        <f>IFERROR(VLOOKUP(I60,'LİSTE-FORMÜLLER'!$B$2:$C$89,2,0),"*")</f>
        <v>*</v>
      </c>
      <c r="N60" s="122"/>
      <c r="O60" s="124" t="str">
        <f>VLOOKUP('LİSTE-FORMÜLLER'!$A$108,'LİSTE-FORMÜLLER'!$A$92:$B$126,2,0)</f>
        <v>S1-203</v>
      </c>
      <c r="P60" s="124">
        <f>VLOOKUP('LİSTE-FORMÜLLER'!$A$124,'LİSTE-FORMÜLLER'!$A$92:$B$126,2,0)</f>
        <v>0</v>
      </c>
      <c r="Q60" s="126"/>
      <c r="R60" s="579" t="s">
        <v>876</v>
      </c>
      <c r="S60" s="130" t="e">
        <f t="shared" si="14"/>
        <v>#N/A</v>
      </c>
      <c r="T60" s="175" t="str">
        <f t="shared" si="17"/>
        <v>-</v>
      </c>
      <c r="U60" s="178">
        <f>COUNTIF('DERS PROGRAMI'!$H$5:$J$55,R60)</f>
        <v>117</v>
      </c>
      <c r="V60" s="180">
        <f>COUNTIF('DERS PROGRAMI'!$H$62:$J$106,R60)</f>
        <v>96</v>
      </c>
      <c r="W60" s="181" t="e">
        <f>VLOOKUP(U60,'LİSTE-FORMÜLLER'!$U$1:$V$4,2,0)</f>
        <v>#N/A</v>
      </c>
      <c r="X60" s="182" t="e">
        <f>VLOOKUP(V60,'LİSTE-FORMÜLLER'!$U$1:$V$4,2,0)</f>
        <v>#N/A</v>
      </c>
      <c r="Y60" s="26"/>
      <c r="Z60" s="142" t="s">
        <v>876</v>
      </c>
      <c r="AA60" s="144" t="e">
        <f t="shared" si="19"/>
        <v>#VALUE!</v>
      </c>
      <c r="AB60" s="148" t="str">
        <f>IFERROR(VLOOKUP('DERS YÜKLERİ'!$B$3,T60:AA60,8,0),"")</f>
        <v/>
      </c>
      <c r="AC60" s="142" t="str">
        <f>IFERROR(VLOOKUP('DERS YÜKLERİ'!$B$4,T60:AA60,8,0),"")</f>
        <v/>
      </c>
      <c r="AD60" s="142" t="str">
        <f>IFERROR(VLOOKUP('DERS YÜKLERİ'!$B$5,T60:AA60,8,0),"")</f>
        <v/>
      </c>
      <c r="AE60" s="142" t="str">
        <f>IFERROR(VLOOKUP('DERS YÜKLERİ'!$B$6,T60:AA60,8,0),"")</f>
        <v/>
      </c>
      <c r="AF60" s="142" t="str">
        <f>IFERROR(VLOOKUP('DERS YÜKLERİ'!$B$7,T60:AA60,8,0),"")</f>
        <v/>
      </c>
      <c r="AG60" s="142" t="str">
        <f>IFERROR(VLOOKUP('DERS YÜKLERİ'!$B$8,T60:AA60,8,0),"")</f>
        <v/>
      </c>
      <c r="AH60" s="142" t="str">
        <f>IFERROR(VLOOKUP('DERS YÜKLERİ'!$B$9,T60:AA60,8,0),"")</f>
        <v/>
      </c>
      <c r="AI60" s="142" t="str">
        <f>IFERROR(VLOOKUP('DERS YÜKLERİ'!$B$10,T60:AA60,8,0),"")</f>
        <v/>
      </c>
      <c r="AJ60" s="142" t="str">
        <f>IFERROR(VLOOKUP('DERS YÜKLERİ'!$B$11,T60:AA60,8,0),"")</f>
        <v/>
      </c>
      <c r="AK60" s="142" t="str">
        <f>IFERROR(VLOOKUP('DERS YÜKLERİ'!$B$12,T60:AA60,8,0),"")</f>
        <v/>
      </c>
      <c r="AL60" s="142" t="str">
        <f>IFERROR(VLOOKUP('DERS YÜKLERİ'!$B$13,T60:AA60,8,0),"")</f>
        <v/>
      </c>
      <c r="AM60" s="142" t="str">
        <f>IFERROR(VLOOKUP('DERS YÜKLERİ'!$B$14,T60:AA60,8,0),"")</f>
        <v/>
      </c>
      <c r="AN60" s="142" t="str">
        <f>IFERROR(VLOOKUP('DERS YÜKLERİ'!$B$15,T60:AA60,8,0),"")</f>
        <v/>
      </c>
      <c r="AO60" s="142" t="str">
        <f>IFERROR(VLOOKUP('DERS YÜKLERİ'!$B$16,T60:AA60,8,0),"")</f>
        <v/>
      </c>
      <c r="AP60" s="142" t="str">
        <f>IFERROR(VLOOKUP('DERS YÜKLERİ'!$B$17,T60:AA60,8,0),"")</f>
        <v/>
      </c>
      <c r="AQ60" s="142" t="str">
        <f>IFERROR(VLOOKUP('DERS YÜKLERİ'!$B$18,T60:AA60,8,0),"")</f>
        <v/>
      </c>
      <c r="AR60" s="142" t="str">
        <f>IFERROR(VLOOKUP('DERS YÜKLERİ'!$B$19,T60:AA60,8,0),"")</f>
        <v/>
      </c>
      <c r="AS60" s="142" t="str">
        <f>IFERROR(VLOOKUP('DERS YÜKLERİ'!$B$20,T60:AA60,8,0),"")</f>
        <v/>
      </c>
      <c r="AT60" s="142" t="str">
        <f>IFERROR(VLOOKUP('DERS YÜKLERİ'!$B$21,T60:AA60,8,0),"")</f>
        <v/>
      </c>
      <c r="AU60" s="142" t="str">
        <f>IFERROR(VLOOKUP('DERS YÜKLERİ'!$B$22,T60:AA60,8,0),"")</f>
        <v/>
      </c>
      <c r="AV60" s="142" t="str">
        <f>IFERROR(VLOOKUP('DERS YÜKLERİ'!$B$23,T60:AA60,8,0),"")</f>
        <v/>
      </c>
      <c r="AW60" s="142" t="str">
        <f>IFERROR(VLOOKUP('DERS YÜKLERİ'!$B$25,T60:AA60,8,0),"")</f>
        <v/>
      </c>
      <c r="AX60" s="142" t="str">
        <f>IFERROR(VLOOKUP('DERS YÜKLERİ'!$B$26,T60:AA60,8,0),"")</f>
        <v/>
      </c>
      <c r="AY60" s="142" t="str">
        <f>IFERROR(VLOOKUP('DERS YÜKLERİ'!$B$27,T60:AA60,8,0),"")</f>
        <v/>
      </c>
      <c r="AZ60" s="142" t="str">
        <f>IFERROR(VLOOKUP('DERS YÜKLERİ'!$B$28,T60:AA60,8,0),"")</f>
        <v/>
      </c>
      <c r="BA60" s="142" t="str">
        <f>IFERROR(VLOOKUP('DERS YÜKLERİ'!$B$29,T60:AA60,8,0),"")</f>
        <v/>
      </c>
      <c r="BB60" s="142" t="str">
        <f>IFERROR(VLOOKUP('DERS YÜKLERİ'!$B$30,T60:AA60,8,0),"")</f>
        <v/>
      </c>
      <c r="BC60" s="142" t="str">
        <f>IFERROR(VLOOKUP('DERS YÜKLERİ'!$B$31,T60:AA60,8,0),"")</f>
        <v/>
      </c>
      <c r="BD60" s="142" t="str">
        <f>IFERROR(VLOOKUP('DERS YÜKLERİ'!$B$32,T60:AA60,8,0),"")</f>
        <v/>
      </c>
      <c r="BE60" s="142" t="str">
        <f>IFERROR(VLOOKUP('DERS YÜKLERİ'!$B$33,T60:AA60,8,0),"")</f>
        <v/>
      </c>
      <c r="BF60" s="142" t="str">
        <f>IFERROR(VLOOKUP('DERS YÜKLERİ'!$B$34,T60:AA60,8,0),"")</f>
        <v/>
      </c>
      <c r="BG60" s="142" t="str">
        <f>IFERROR(VLOOKUP('DERS YÜKLERİ'!$B$35,T60:AA60,8,0),"")</f>
        <v/>
      </c>
      <c r="BH60" s="142" t="str">
        <f>IFERROR(VLOOKUP('DERS YÜKLERİ'!$B$36,T60:AA60,8,0),"")</f>
        <v/>
      </c>
      <c r="BI60" s="142" t="str">
        <f>IFERROR(VLOOKUP('DERS YÜKLERİ'!$B$37,T60:AA60,8,0),"")</f>
        <v/>
      </c>
      <c r="BJ60" s="142" t="str">
        <f>IFERROR(VLOOKUP('DERS YÜKLERİ'!$B$38,T60:AA60,8,0),"")</f>
        <v/>
      </c>
      <c r="BK60" s="142" t="str">
        <f>IFERROR(VLOOKUP('DERS YÜKLERİ'!$B$39,T60:AA60,8,0),"")</f>
        <v/>
      </c>
      <c r="BL60" s="142" t="str">
        <f>IFERROR(VLOOKUP('DERS YÜKLERİ'!$B$40,T60:AA60,8,0),"")</f>
        <v/>
      </c>
      <c r="BM60" s="142" t="str">
        <f>IFERROR(VLOOKUP('DERS YÜKLERİ'!$B$41,T60:AA60,8,0),"")</f>
        <v/>
      </c>
      <c r="BN60" s="142" t="str">
        <f>IFERROR(VLOOKUP('DERS YÜKLERİ'!$B$42,T60:AA60,8,0),"")</f>
        <v/>
      </c>
      <c r="BO60" s="142" t="str">
        <f>IFERROR(VLOOKUP('DERS YÜKLERİ'!$B$43,T60:AA60,8,0),"")</f>
        <v/>
      </c>
      <c r="BP60" s="142" t="str">
        <f>IFERROR(VLOOKUP('DERS YÜKLERİ'!$B$44,T60:AA60,8,0),"")</f>
        <v/>
      </c>
      <c r="BQ60" s="142" t="str">
        <f>IFERROR(VLOOKUP('DERS YÜKLERİ'!$B$45,T60:AA60,8,0),"")</f>
        <v/>
      </c>
      <c r="BR60" s="142" t="str">
        <f>IFERROR(VLOOKUP('DERS YÜKLERİ'!$B$46,T60:AA60,8,0),"")</f>
        <v/>
      </c>
      <c r="BS60" s="142" t="str">
        <f>IFERROR(VLOOKUP('DERS YÜKLERİ'!$B$47,T60:AA60,8,0),"")</f>
        <v/>
      </c>
      <c r="BT60" s="26"/>
    </row>
    <row r="61" spans="1:72" ht="19.5" hidden="1" customHeight="1">
      <c r="A61" s="110" t="b">
        <v>0</v>
      </c>
      <c r="B61" s="112" t="str">
        <f t="shared" si="12"/>
        <v>KAPALI</v>
      </c>
      <c r="C61" s="1030"/>
      <c r="D61" s="115" t="str">
        <f>IFERROR(VLOOKUP(F61,'LİSTE-FORMÜLLER'!F:L,2,0),"-")</f>
        <v>-</v>
      </c>
      <c r="E61" s="116" t="str">
        <f>IFERROR(VLOOKUP(F61,'LİSTE-FORMÜLLER'!F:L,3,0),"-")</f>
        <v>-</v>
      </c>
      <c r="F61" s="117"/>
      <c r="G61" s="115" t="str">
        <f>IFERROR(VLOOKUP(F61,'LİSTE-FORMÜLLER'!F:L,5,0),"")</f>
        <v/>
      </c>
      <c r="H61" s="115" t="str">
        <f>IFERROR(VLOOKUP(F61,'LİSTE-FORMÜLLER'!F:L,7,0),"-")</f>
        <v>-</v>
      </c>
      <c r="I61" s="387"/>
      <c r="J61" s="388"/>
      <c r="K61" s="203"/>
      <c r="L61" s="121">
        <f t="shared" si="18"/>
        <v>2</v>
      </c>
      <c r="M61" s="121" t="str">
        <f>IFERROR(VLOOKUP(I61,'LİSTE-FORMÜLLER'!$B$2:$C$89,2,0),"*")</f>
        <v>*</v>
      </c>
      <c r="N61" s="122"/>
      <c r="O61" s="124" t="str">
        <f>VLOOKUP('LİSTE-FORMÜLLER'!$A$109,'LİSTE-FORMÜLLER'!$A$92:$B$126,2,0)</f>
        <v>Kongre Mer. Salon 7</v>
      </c>
      <c r="P61" s="124">
        <f>VLOOKUP('LİSTE-FORMÜLLER'!$A$125,'LİSTE-FORMÜLLER'!$A$92:$B$126,2,0)</f>
        <v>0</v>
      </c>
      <c r="Q61" s="126"/>
      <c r="R61" s="579" t="s">
        <v>876</v>
      </c>
      <c r="S61" s="130" t="e">
        <f t="shared" si="14"/>
        <v>#N/A</v>
      </c>
      <c r="T61" s="175" t="str">
        <f t="shared" si="17"/>
        <v>-</v>
      </c>
      <c r="U61" s="178">
        <f>COUNTIF('DERS PROGRAMI'!$H$5:$J$55,R61)</f>
        <v>117</v>
      </c>
      <c r="V61" s="180">
        <f>COUNTIF('DERS PROGRAMI'!$H$62:$J$106,R61)</f>
        <v>96</v>
      </c>
      <c r="W61" s="181" t="e">
        <f>VLOOKUP(U61,'LİSTE-FORMÜLLER'!$U$1:$V$4,2,0)</f>
        <v>#N/A</v>
      </c>
      <c r="X61" s="182" t="e">
        <f>VLOOKUP(V61,'LİSTE-FORMÜLLER'!$U$1:$V$4,2,0)</f>
        <v>#N/A</v>
      </c>
      <c r="Y61" s="26"/>
      <c r="Z61" s="142" t="s">
        <v>876</v>
      </c>
      <c r="AA61" s="144" t="e">
        <f t="shared" si="19"/>
        <v>#VALUE!</v>
      </c>
      <c r="AB61" s="148" t="str">
        <f>IFERROR(VLOOKUP('DERS YÜKLERİ'!$B$3,T61:AA61,8,0),"")</f>
        <v/>
      </c>
      <c r="AC61" s="142" t="str">
        <f>IFERROR(VLOOKUP('DERS YÜKLERİ'!$B$4,T61:AA61,8,0),"")</f>
        <v/>
      </c>
      <c r="AD61" s="142" t="str">
        <f>IFERROR(VLOOKUP('DERS YÜKLERİ'!$B$5,T61:AA61,8,0),"")</f>
        <v/>
      </c>
      <c r="AE61" s="142" t="str">
        <f>IFERROR(VLOOKUP('DERS YÜKLERİ'!$B$6,T61:AA61,8,0),"")</f>
        <v/>
      </c>
      <c r="AF61" s="142" t="str">
        <f>IFERROR(VLOOKUP('DERS YÜKLERİ'!$B$7,T61:AA61,8,0),"")</f>
        <v/>
      </c>
      <c r="AG61" s="142" t="str">
        <f>IFERROR(VLOOKUP('DERS YÜKLERİ'!$B$8,T61:AA61,8,0),"")</f>
        <v/>
      </c>
      <c r="AH61" s="142" t="str">
        <f>IFERROR(VLOOKUP('DERS YÜKLERİ'!$B$9,T61:AA61,8,0),"")</f>
        <v/>
      </c>
      <c r="AI61" s="142" t="str">
        <f>IFERROR(VLOOKUP('DERS YÜKLERİ'!$B$10,T61:AA61,8,0),"")</f>
        <v/>
      </c>
      <c r="AJ61" s="142" t="str">
        <f>IFERROR(VLOOKUP('DERS YÜKLERİ'!$B$11,T61:AA61,8,0),"")</f>
        <v/>
      </c>
      <c r="AK61" s="142" t="str">
        <f>IFERROR(VLOOKUP('DERS YÜKLERİ'!$B$12,T61:AA61,8,0),"")</f>
        <v/>
      </c>
      <c r="AL61" s="142" t="str">
        <f>IFERROR(VLOOKUP('DERS YÜKLERİ'!$B$13,T61:AA61,8,0),"")</f>
        <v/>
      </c>
      <c r="AM61" s="142" t="str">
        <f>IFERROR(VLOOKUP('DERS YÜKLERİ'!$B$14,T61:AA61,8,0),"")</f>
        <v/>
      </c>
      <c r="AN61" s="142" t="str">
        <f>IFERROR(VLOOKUP('DERS YÜKLERİ'!$B$15,T61:AA61,8,0),"")</f>
        <v/>
      </c>
      <c r="AO61" s="142" t="str">
        <f>IFERROR(VLOOKUP('DERS YÜKLERİ'!$B$16,T61:AA61,8,0),"")</f>
        <v/>
      </c>
      <c r="AP61" s="142" t="str">
        <f>IFERROR(VLOOKUP('DERS YÜKLERİ'!$B$17,T61:AA61,8,0),"")</f>
        <v/>
      </c>
      <c r="AQ61" s="142" t="str">
        <f>IFERROR(VLOOKUP('DERS YÜKLERİ'!$B$18,T61:AA61,8,0),"")</f>
        <v/>
      </c>
      <c r="AR61" s="142" t="str">
        <f>IFERROR(VLOOKUP('DERS YÜKLERİ'!$B$19,T61:AA61,8,0),"")</f>
        <v/>
      </c>
      <c r="AS61" s="142" t="str">
        <f>IFERROR(VLOOKUP('DERS YÜKLERİ'!$B$20,T61:AA61,8,0),"")</f>
        <v/>
      </c>
      <c r="AT61" s="142" t="str">
        <f>IFERROR(VLOOKUP('DERS YÜKLERİ'!$B$21,T61:AA61,8,0),"")</f>
        <v/>
      </c>
      <c r="AU61" s="142" t="str">
        <f>IFERROR(VLOOKUP('DERS YÜKLERİ'!$B$22,T61:AA61,8,0),"")</f>
        <v/>
      </c>
      <c r="AV61" s="142" t="str">
        <f>IFERROR(VLOOKUP('DERS YÜKLERİ'!$B$23,T61:AA61,8,0),"")</f>
        <v/>
      </c>
      <c r="AW61" s="142" t="str">
        <f>IFERROR(VLOOKUP('DERS YÜKLERİ'!$B$25,T61:AA61,8,0),"")</f>
        <v/>
      </c>
      <c r="AX61" s="142" t="str">
        <f>IFERROR(VLOOKUP('DERS YÜKLERİ'!$B$26,T61:AA61,8,0),"")</f>
        <v/>
      </c>
      <c r="AY61" s="142" t="str">
        <f>IFERROR(VLOOKUP('DERS YÜKLERİ'!$B$27,T61:AA61,8,0),"")</f>
        <v/>
      </c>
      <c r="AZ61" s="142" t="str">
        <f>IFERROR(VLOOKUP('DERS YÜKLERİ'!$B$28,T61:AA61,8,0),"")</f>
        <v/>
      </c>
      <c r="BA61" s="142" t="str">
        <f>IFERROR(VLOOKUP('DERS YÜKLERİ'!$B$29,T61:AA61,8,0),"")</f>
        <v/>
      </c>
      <c r="BB61" s="142" t="str">
        <f>IFERROR(VLOOKUP('DERS YÜKLERİ'!$B$30,T61:AA61,8,0),"")</f>
        <v/>
      </c>
      <c r="BC61" s="142" t="str">
        <f>IFERROR(VLOOKUP('DERS YÜKLERİ'!$B$31,T61:AA61,8,0),"")</f>
        <v/>
      </c>
      <c r="BD61" s="142" t="str">
        <f>IFERROR(VLOOKUP('DERS YÜKLERİ'!$B$32,T61:AA61,8,0),"")</f>
        <v/>
      </c>
      <c r="BE61" s="142" t="str">
        <f>IFERROR(VLOOKUP('DERS YÜKLERİ'!$B$33,T61:AA61,8,0),"")</f>
        <v/>
      </c>
      <c r="BF61" s="142" t="str">
        <f>IFERROR(VLOOKUP('DERS YÜKLERİ'!$B$34,T61:AA61,8,0),"")</f>
        <v/>
      </c>
      <c r="BG61" s="142" t="str">
        <f>IFERROR(VLOOKUP('DERS YÜKLERİ'!$B$35,T61:AA61,8,0),"")</f>
        <v/>
      </c>
      <c r="BH61" s="142" t="str">
        <f>IFERROR(VLOOKUP('DERS YÜKLERİ'!$B$36,T61:AA61,8,0),"")</f>
        <v/>
      </c>
      <c r="BI61" s="142" t="str">
        <f>IFERROR(VLOOKUP('DERS YÜKLERİ'!$B$37,T61:AA61,8,0),"")</f>
        <v/>
      </c>
      <c r="BJ61" s="142" t="str">
        <f>IFERROR(VLOOKUP('DERS YÜKLERİ'!$B$38,T61:AA61,8,0),"")</f>
        <v/>
      </c>
      <c r="BK61" s="142" t="str">
        <f>IFERROR(VLOOKUP('DERS YÜKLERİ'!$B$39,T61:AA61,8,0),"")</f>
        <v/>
      </c>
      <c r="BL61" s="142" t="str">
        <f>IFERROR(VLOOKUP('DERS YÜKLERİ'!$B$40,T61:AA61,8,0),"")</f>
        <v/>
      </c>
      <c r="BM61" s="142" t="str">
        <f>IFERROR(VLOOKUP('DERS YÜKLERİ'!$B$41,T61:AA61,8,0),"")</f>
        <v/>
      </c>
      <c r="BN61" s="142" t="str">
        <f>IFERROR(VLOOKUP('DERS YÜKLERİ'!$B$42,T61:AA61,8,0),"")</f>
        <v/>
      </c>
      <c r="BO61" s="142" t="str">
        <f>IFERROR(VLOOKUP('DERS YÜKLERİ'!$B$43,T61:AA61,8,0),"")</f>
        <v/>
      </c>
      <c r="BP61" s="142" t="str">
        <f>IFERROR(VLOOKUP('DERS YÜKLERİ'!$B$44,T61:AA61,8,0),"")</f>
        <v/>
      </c>
      <c r="BQ61" s="142" t="str">
        <f>IFERROR(VLOOKUP('DERS YÜKLERİ'!$B$45,T61:AA61,8,0),"")</f>
        <v/>
      </c>
      <c r="BR61" s="142" t="str">
        <f>IFERROR(VLOOKUP('DERS YÜKLERİ'!$B$46,T61:AA61,8,0),"")</f>
        <v/>
      </c>
      <c r="BS61" s="142" t="str">
        <f>IFERROR(VLOOKUP('DERS YÜKLERİ'!$B$47,T61:AA61,8,0),"")</f>
        <v/>
      </c>
      <c r="BT61" s="26"/>
    </row>
    <row r="62" spans="1:72" ht="19.5" hidden="1" customHeight="1" outlineLevel="1">
      <c r="A62" s="110" t="b">
        <v>0</v>
      </c>
      <c r="B62" s="112" t="str">
        <f t="shared" si="12"/>
        <v>KAPALI</v>
      </c>
      <c r="C62" s="1030"/>
      <c r="D62" s="115" t="str">
        <f>IFERROR(VLOOKUP(F62,'LİSTE-FORMÜLLER'!F:L,2,0),"-")</f>
        <v>-</v>
      </c>
      <c r="E62" s="116" t="str">
        <f>IFERROR(VLOOKUP(F62,'LİSTE-FORMÜLLER'!F:L,3,0),"-")</f>
        <v>-</v>
      </c>
      <c r="F62" s="117"/>
      <c r="G62" s="115" t="str">
        <f>IFERROR(VLOOKUP(F62,'LİSTE-FORMÜLLER'!F:L,5,0),"")</f>
        <v/>
      </c>
      <c r="H62" s="115" t="str">
        <f>IFERROR(VLOOKUP(F62,'LİSTE-FORMÜLLER'!F:L,7,0),"-")</f>
        <v>-</v>
      </c>
      <c r="I62" s="387"/>
      <c r="J62" s="388"/>
      <c r="K62" s="203"/>
      <c r="L62" s="121">
        <f t="shared" si="18"/>
        <v>2</v>
      </c>
      <c r="M62" s="121" t="str">
        <f>IFERROR(VLOOKUP(I62,'LİSTE-FORMÜLLER'!$B$2:$C$89,2,0),"*")</f>
        <v>*</v>
      </c>
      <c r="N62" s="122"/>
      <c r="O62" s="124" t="str">
        <f>VLOOKUP('LİSTE-FORMÜLLER'!$A$110,'LİSTE-FORMÜLLER'!$A$92:$B$126,2,0)</f>
        <v>Öğr. Elemanının Odası</v>
      </c>
      <c r="P62" s="124" t="str">
        <f>VLOOKUP('LİSTE-FORMÜLLER'!$A$126,'LİSTE-FORMÜLLER'!$A$92:$B$126,2,0)</f>
        <v>" "</v>
      </c>
      <c r="Q62" s="126"/>
      <c r="R62" s="579" t="s">
        <v>876</v>
      </c>
      <c r="S62" s="130" t="e">
        <f t="shared" si="14"/>
        <v>#N/A</v>
      </c>
      <c r="T62" s="175" t="str">
        <f t="shared" si="17"/>
        <v>-</v>
      </c>
      <c r="U62" s="178">
        <f>COUNTIF('DERS PROGRAMI'!$H$5:$J$55,R62)</f>
        <v>117</v>
      </c>
      <c r="V62" s="180">
        <f>COUNTIF('DERS PROGRAMI'!$H$62:$J$106,R62)</f>
        <v>96</v>
      </c>
      <c r="W62" s="181" t="e">
        <f>VLOOKUP(U62,'LİSTE-FORMÜLLER'!$U$1:$V$4,2,0)</f>
        <v>#N/A</v>
      </c>
      <c r="X62" s="182" t="e">
        <f>VLOOKUP(V62,'LİSTE-FORMÜLLER'!$U$1:$V$4,2,0)</f>
        <v>#N/A</v>
      </c>
      <c r="Y62" s="26"/>
      <c r="Z62" s="142" t="s">
        <v>876</v>
      </c>
      <c r="AA62" s="144" t="e">
        <f t="shared" si="19"/>
        <v>#VALUE!</v>
      </c>
      <c r="AB62" s="148" t="str">
        <f>IFERROR(VLOOKUP('DERS YÜKLERİ'!$B$3,T62:AA62,8,0),"")</f>
        <v/>
      </c>
      <c r="AC62" s="142" t="str">
        <f>IFERROR(VLOOKUP('DERS YÜKLERİ'!$B$4,T62:AA62,8,0),"")</f>
        <v/>
      </c>
      <c r="AD62" s="142" t="str">
        <f>IFERROR(VLOOKUP('DERS YÜKLERİ'!$B$5,T62:AA62,8,0),"")</f>
        <v/>
      </c>
      <c r="AE62" s="142" t="str">
        <f>IFERROR(VLOOKUP('DERS YÜKLERİ'!$B$6,T62:AA62,8,0),"")</f>
        <v/>
      </c>
      <c r="AF62" s="142" t="str">
        <f>IFERROR(VLOOKUP('DERS YÜKLERİ'!$B$7,T62:AA62,8,0),"")</f>
        <v/>
      </c>
      <c r="AG62" s="142" t="str">
        <f>IFERROR(VLOOKUP('DERS YÜKLERİ'!$B$8,T62:AA62,8,0),"")</f>
        <v/>
      </c>
      <c r="AH62" s="142" t="str">
        <f>IFERROR(VLOOKUP('DERS YÜKLERİ'!$B$9,T62:AA62,8,0),"")</f>
        <v/>
      </c>
      <c r="AI62" s="142" t="str">
        <f>IFERROR(VLOOKUP('DERS YÜKLERİ'!$B$10,T62:AA62,8,0),"")</f>
        <v/>
      </c>
      <c r="AJ62" s="142" t="str">
        <f>IFERROR(VLOOKUP('DERS YÜKLERİ'!$B$11,T62:AA62,8,0),"")</f>
        <v/>
      </c>
      <c r="AK62" s="142" t="str">
        <f>IFERROR(VLOOKUP('DERS YÜKLERİ'!$B$12,T62:AA62,8,0),"")</f>
        <v/>
      </c>
      <c r="AL62" s="142" t="str">
        <f>IFERROR(VLOOKUP('DERS YÜKLERİ'!$B$13,T62:AA62,8,0),"")</f>
        <v/>
      </c>
      <c r="AM62" s="142" t="str">
        <f>IFERROR(VLOOKUP('DERS YÜKLERİ'!$B$14,T62:AA62,8,0),"")</f>
        <v/>
      </c>
      <c r="AN62" s="142" t="str">
        <f>IFERROR(VLOOKUP('DERS YÜKLERİ'!$B$15,T62:AA62,8,0),"")</f>
        <v/>
      </c>
      <c r="AO62" s="142" t="str">
        <f>IFERROR(VLOOKUP('DERS YÜKLERİ'!$B$16,T62:AA62,8,0),"")</f>
        <v/>
      </c>
      <c r="AP62" s="142" t="str">
        <f>IFERROR(VLOOKUP('DERS YÜKLERİ'!$B$17,T62:AA62,8,0),"")</f>
        <v/>
      </c>
      <c r="AQ62" s="142" t="str">
        <f>IFERROR(VLOOKUP('DERS YÜKLERİ'!$B$18,T62:AA62,8,0),"")</f>
        <v/>
      </c>
      <c r="AR62" s="142" t="str">
        <f>IFERROR(VLOOKUP('DERS YÜKLERİ'!$B$19,T62:AA62,8,0),"")</f>
        <v/>
      </c>
      <c r="AS62" s="142" t="str">
        <f>IFERROR(VLOOKUP('DERS YÜKLERİ'!$B$20,T62:AA62,8,0),"")</f>
        <v/>
      </c>
      <c r="AT62" s="142" t="str">
        <f>IFERROR(VLOOKUP('DERS YÜKLERİ'!$B$21,T62:AA62,8,0),"")</f>
        <v/>
      </c>
      <c r="AU62" s="142" t="str">
        <f>IFERROR(VLOOKUP('DERS YÜKLERİ'!$B$22,T62:AA62,8,0),"")</f>
        <v/>
      </c>
      <c r="AV62" s="142" t="str">
        <f>IFERROR(VLOOKUP('DERS YÜKLERİ'!$B$23,T62:AA62,8,0),"")</f>
        <v/>
      </c>
      <c r="AW62" s="142" t="str">
        <f>IFERROR(VLOOKUP('DERS YÜKLERİ'!$B$25,T62:AA62,8,0),"")</f>
        <v/>
      </c>
      <c r="AX62" s="142" t="str">
        <f>IFERROR(VLOOKUP('DERS YÜKLERİ'!$B$26,T62:AA62,8,0),"")</f>
        <v/>
      </c>
      <c r="AY62" s="142" t="str">
        <f>IFERROR(VLOOKUP('DERS YÜKLERİ'!$B$27,T62:AA62,8,0),"")</f>
        <v/>
      </c>
      <c r="AZ62" s="142" t="str">
        <f>IFERROR(VLOOKUP('DERS YÜKLERİ'!$B$28,T62:AA62,8,0),"")</f>
        <v/>
      </c>
      <c r="BA62" s="142" t="str">
        <f>IFERROR(VLOOKUP('DERS YÜKLERİ'!$B$29,T62:AA62,8,0),"")</f>
        <v/>
      </c>
      <c r="BB62" s="142" t="str">
        <f>IFERROR(VLOOKUP('DERS YÜKLERİ'!$B$30,T62:AA62,8,0),"")</f>
        <v/>
      </c>
      <c r="BC62" s="142" t="str">
        <f>IFERROR(VLOOKUP('DERS YÜKLERİ'!$B$31,T62:AA62,8,0),"")</f>
        <v/>
      </c>
      <c r="BD62" s="142" t="str">
        <f>IFERROR(VLOOKUP('DERS YÜKLERİ'!$B$32,T62:AA62,8,0),"")</f>
        <v/>
      </c>
      <c r="BE62" s="142" t="str">
        <f>IFERROR(VLOOKUP('DERS YÜKLERİ'!$B$33,T62:AA62,8,0),"")</f>
        <v/>
      </c>
      <c r="BF62" s="142" t="str">
        <f>IFERROR(VLOOKUP('DERS YÜKLERİ'!$B$34,T62:AA62,8,0),"")</f>
        <v/>
      </c>
      <c r="BG62" s="142" t="str">
        <f>IFERROR(VLOOKUP('DERS YÜKLERİ'!$B$35,T62:AA62,8,0),"")</f>
        <v/>
      </c>
      <c r="BH62" s="142" t="str">
        <f>IFERROR(VLOOKUP('DERS YÜKLERİ'!$B$36,T62:AA62,8,0),"")</f>
        <v/>
      </c>
      <c r="BI62" s="142" t="str">
        <f>IFERROR(VLOOKUP('DERS YÜKLERİ'!$B$37,T62:AA62,8,0),"")</f>
        <v/>
      </c>
      <c r="BJ62" s="142" t="str">
        <f>IFERROR(VLOOKUP('DERS YÜKLERİ'!$B$38,T62:AA62,8,0),"")</f>
        <v/>
      </c>
      <c r="BK62" s="142" t="str">
        <f>IFERROR(VLOOKUP('DERS YÜKLERİ'!$B$39,T62:AA62,8,0),"")</f>
        <v/>
      </c>
      <c r="BL62" s="142" t="str">
        <f>IFERROR(VLOOKUP('DERS YÜKLERİ'!$B$40,T62:AA62,8,0),"")</f>
        <v/>
      </c>
      <c r="BM62" s="142" t="str">
        <f>IFERROR(VLOOKUP('DERS YÜKLERİ'!$B$41,T62:AA62,8,0),"")</f>
        <v/>
      </c>
      <c r="BN62" s="142" t="str">
        <f>IFERROR(VLOOKUP('DERS YÜKLERİ'!$B$42,T62:AA62,8,0),"")</f>
        <v/>
      </c>
      <c r="BO62" s="142" t="str">
        <f>IFERROR(VLOOKUP('DERS YÜKLERİ'!$B$43,T62:AA62,8,0),"")</f>
        <v/>
      </c>
      <c r="BP62" s="142" t="str">
        <f>IFERROR(VLOOKUP('DERS YÜKLERİ'!$B$44,T62:AA62,8,0),"")</f>
        <v/>
      </c>
      <c r="BQ62" s="142" t="str">
        <f>IFERROR(VLOOKUP('DERS YÜKLERİ'!$B$45,T62:AA62,8,0),"")</f>
        <v/>
      </c>
      <c r="BR62" s="142" t="str">
        <f>IFERROR(VLOOKUP('DERS YÜKLERİ'!$B$46,T62:AA62,8,0),"")</f>
        <v/>
      </c>
      <c r="BS62" s="142" t="str">
        <f>IFERROR(VLOOKUP('DERS YÜKLERİ'!$B$47,T62:AA62,8,0),"")</f>
        <v/>
      </c>
      <c r="BT62" s="26"/>
    </row>
    <row r="63" spans="1:72" ht="19.5" hidden="1" customHeight="1">
      <c r="A63" s="110" t="b">
        <v>0</v>
      </c>
      <c r="B63" s="112" t="str">
        <f t="shared" si="12"/>
        <v>KAPALI</v>
      </c>
      <c r="C63" s="1030"/>
      <c r="D63" s="115" t="str">
        <f>IFERROR(VLOOKUP(F63,'LİSTE-FORMÜLLER'!F:L,2,0),"-")</f>
        <v>-</v>
      </c>
      <c r="E63" s="116" t="str">
        <f>IFERROR(VLOOKUP(F63,'LİSTE-FORMÜLLER'!F:L,3,0),"-")</f>
        <v>-</v>
      </c>
      <c r="F63" s="117"/>
      <c r="G63" s="115" t="str">
        <f>IFERROR(VLOOKUP(F63,'LİSTE-FORMÜLLER'!F:L,5,0),"")</f>
        <v/>
      </c>
      <c r="H63" s="115" t="str">
        <f>IFERROR(VLOOKUP(F63,'LİSTE-FORMÜLLER'!F:L,7,0),"-")</f>
        <v>-</v>
      </c>
      <c r="I63" s="387"/>
      <c r="J63" s="388"/>
      <c r="K63" s="203"/>
      <c r="L63" s="121">
        <f t="shared" si="18"/>
        <v>2</v>
      </c>
      <c r="M63" s="121" t="str">
        <f>IFERROR(VLOOKUP(I63,'LİSTE-FORMÜLLER'!$B$2:$C$89,2,0),"*")</f>
        <v>*</v>
      </c>
      <c r="N63" s="20"/>
      <c r="O63" s="124" t="str">
        <f>VLOOKUP('LİSTE-FORMÜLLER'!$A$111,'LİSTE-FORMÜLLER'!$A$92:$B$126,2,0)</f>
        <v>ORMER Kudüs Salonu</v>
      </c>
      <c r="P63" s="124"/>
      <c r="Q63" s="21"/>
      <c r="R63" s="579" t="s">
        <v>876</v>
      </c>
      <c r="S63" s="130" t="e">
        <f t="shared" si="14"/>
        <v>#N/A</v>
      </c>
      <c r="T63" s="175" t="str">
        <f t="shared" si="17"/>
        <v>-</v>
      </c>
      <c r="U63" s="178">
        <f>COUNTIF('DERS PROGRAMI'!$H$5:$J$55,R63)</f>
        <v>117</v>
      </c>
      <c r="V63" s="180">
        <f>COUNTIF('DERS PROGRAMI'!$H$62:$J$106,R63)</f>
        <v>96</v>
      </c>
      <c r="W63" s="181" t="e">
        <f>VLOOKUP(U63,'LİSTE-FORMÜLLER'!$U$1:$V$4,2,0)</f>
        <v>#N/A</v>
      </c>
      <c r="X63" s="182" t="e">
        <f>VLOOKUP(V63,'LİSTE-FORMÜLLER'!$U$1:$V$4,2,0)</f>
        <v>#N/A</v>
      </c>
      <c r="Y63" s="26"/>
      <c r="Z63" s="142" t="s">
        <v>876</v>
      </c>
      <c r="AA63" s="144" t="e">
        <f t="shared" si="19"/>
        <v>#VALUE!</v>
      </c>
      <c r="AB63" s="148" t="str">
        <f>IFERROR(VLOOKUP('DERS YÜKLERİ'!$B$3,T63:AA63,8,0),"")</f>
        <v/>
      </c>
      <c r="AC63" s="142" t="str">
        <f>IFERROR(VLOOKUP('DERS YÜKLERİ'!$B$4,T63:AA63,8,0),"")</f>
        <v/>
      </c>
      <c r="AD63" s="142" t="str">
        <f>IFERROR(VLOOKUP('DERS YÜKLERİ'!$B$5,T63:AA63,8,0),"")</f>
        <v/>
      </c>
      <c r="AE63" s="142" t="str">
        <f>IFERROR(VLOOKUP('DERS YÜKLERİ'!$B$6,T63:AA63,8,0),"")</f>
        <v/>
      </c>
      <c r="AF63" s="142" t="str">
        <f>IFERROR(VLOOKUP('DERS YÜKLERİ'!$B$7,T63:AA63,8,0),"")</f>
        <v/>
      </c>
      <c r="AG63" s="142" t="str">
        <f>IFERROR(VLOOKUP('DERS YÜKLERİ'!$B$8,T63:AA63,8,0),"")</f>
        <v/>
      </c>
      <c r="AH63" s="142" t="str">
        <f>IFERROR(VLOOKUP('DERS YÜKLERİ'!$B$9,T63:AA63,8,0),"")</f>
        <v/>
      </c>
      <c r="AI63" s="142" t="str">
        <f>IFERROR(VLOOKUP('DERS YÜKLERİ'!$B$10,T63:AA63,8,0),"")</f>
        <v/>
      </c>
      <c r="AJ63" s="142" t="str">
        <f>IFERROR(VLOOKUP('DERS YÜKLERİ'!$B$11,T63:AA63,8,0),"")</f>
        <v/>
      </c>
      <c r="AK63" s="142" t="str">
        <f>IFERROR(VLOOKUP('DERS YÜKLERİ'!$B$12,T63:AA63,8,0),"")</f>
        <v/>
      </c>
      <c r="AL63" s="142" t="str">
        <f>IFERROR(VLOOKUP('DERS YÜKLERİ'!$B$13,T63:AA63,8,0),"")</f>
        <v/>
      </c>
      <c r="AM63" s="142" t="str">
        <f>IFERROR(VLOOKUP('DERS YÜKLERİ'!$B$14,T63:AA63,8,0),"")</f>
        <v/>
      </c>
      <c r="AN63" s="142" t="str">
        <f>IFERROR(VLOOKUP('DERS YÜKLERİ'!$B$15,T63:AA63,8,0),"")</f>
        <v/>
      </c>
      <c r="AO63" s="142" t="str">
        <f>IFERROR(VLOOKUP('DERS YÜKLERİ'!$B$16,T63:AA63,8,0),"")</f>
        <v/>
      </c>
      <c r="AP63" s="142" t="str">
        <f>IFERROR(VLOOKUP('DERS YÜKLERİ'!$B$17,T63:AA63,8,0),"")</f>
        <v/>
      </c>
      <c r="AQ63" s="142" t="str">
        <f>IFERROR(VLOOKUP('DERS YÜKLERİ'!$B$18,T63:AA63,8,0),"")</f>
        <v/>
      </c>
      <c r="AR63" s="142" t="str">
        <f>IFERROR(VLOOKUP('DERS YÜKLERİ'!$B$19,T63:AA63,8,0),"")</f>
        <v/>
      </c>
      <c r="AS63" s="142" t="str">
        <f>IFERROR(VLOOKUP('DERS YÜKLERİ'!$B$20,T63:AA63,8,0),"")</f>
        <v/>
      </c>
      <c r="AT63" s="142" t="str">
        <f>IFERROR(VLOOKUP('DERS YÜKLERİ'!$B$21,T63:AA63,8,0),"")</f>
        <v/>
      </c>
      <c r="AU63" s="142" t="str">
        <f>IFERROR(VLOOKUP('DERS YÜKLERİ'!$B$22,T63:AA63,8,0),"")</f>
        <v/>
      </c>
      <c r="AV63" s="142" t="str">
        <f>IFERROR(VLOOKUP('DERS YÜKLERİ'!$B$23,T63:AA63,8,0),"")</f>
        <v/>
      </c>
      <c r="AW63" s="142" t="str">
        <f>IFERROR(VLOOKUP('DERS YÜKLERİ'!$B$25,T63:AA63,8,0),"")</f>
        <v/>
      </c>
      <c r="AX63" s="142" t="str">
        <f>IFERROR(VLOOKUP('DERS YÜKLERİ'!$B$26,T63:AA63,8,0),"")</f>
        <v/>
      </c>
      <c r="AY63" s="142" t="str">
        <f>IFERROR(VLOOKUP('DERS YÜKLERİ'!$B$27,T63:AA63,8,0),"")</f>
        <v/>
      </c>
      <c r="AZ63" s="142" t="str">
        <f>IFERROR(VLOOKUP('DERS YÜKLERİ'!$B$28,T63:AA63,8,0),"")</f>
        <v/>
      </c>
      <c r="BA63" s="142" t="str">
        <f>IFERROR(VLOOKUP('DERS YÜKLERİ'!$B$29,T63:AA63,8,0),"")</f>
        <v/>
      </c>
      <c r="BB63" s="142" t="str">
        <f>IFERROR(VLOOKUP('DERS YÜKLERİ'!$B$30,T63:AA63,8,0),"")</f>
        <v/>
      </c>
      <c r="BC63" s="142" t="str">
        <f>IFERROR(VLOOKUP('DERS YÜKLERİ'!$B$31,T63:AA63,8,0),"")</f>
        <v/>
      </c>
      <c r="BD63" s="142" t="str">
        <f>IFERROR(VLOOKUP('DERS YÜKLERİ'!$B$32,T63:AA63,8,0),"")</f>
        <v/>
      </c>
      <c r="BE63" s="142" t="str">
        <f>IFERROR(VLOOKUP('DERS YÜKLERİ'!$B$33,T63:AA63,8,0),"")</f>
        <v/>
      </c>
      <c r="BF63" s="142" t="str">
        <f>IFERROR(VLOOKUP('DERS YÜKLERİ'!$B$34,T63:AA63,8,0),"")</f>
        <v/>
      </c>
      <c r="BG63" s="142" t="str">
        <f>IFERROR(VLOOKUP('DERS YÜKLERİ'!$B$35,T63:AA63,8,0),"")</f>
        <v/>
      </c>
      <c r="BH63" s="142" t="str">
        <f>IFERROR(VLOOKUP('DERS YÜKLERİ'!$B$36,T63:AA63,8,0),"")</f>
        <v/>
      </c>
      <c r="BI63" s="142" t="str">
        <f>IFERROR(VLOOKUP('DERS YÜKLERİ'!$B$37,T63:AA63,8,0),"")</f>
        <v/>
      </c>
      <c r="BJ63" s="142" t="str">
        <f>IFERROR(VLOOKUP('DERS YÜKLERİ'!$B$38,T63:AA63,8,0),"")</f>
        <v/>
      </c>
      <c r="BK63" s="142" t="str">
        <f>IFERROR(VLOOKUP('DERS YÜKLERİ'!$B$39,T63:AA63,8,0),"")</f>
        <v/>
      </c>
      <c r="BL63" s="142" t="str">
        <f>IFERROR(VLOOKUP('DERS YÜKLERİ'!$B$40,T63:AA63,8,0),"")</f>
        <v/>
      </c>
      <c r="BM63" s="142" t="str">
        <f>IFERROR(VLOOKUP('DERS YÜKLERİ'!$B$41,T63:AA63,8,0),"")</f>
        <v/>
      </c>
      <c r="BN63" s="142" t="str">
        <f>IFERROR(VLOOKUP('DERS YÜKLERİ'!$B$42,T63:AA63,8,0),"")</f>
        <v/>
      </c>
      <c r="BO63" s="142" t="str">
        <f>IFERROR(VLOOKUP('DERS YÜKLERİ'!$B$43,T63:AA63,8,0),"")</f>
        <v/>
      </c>
      <c r="BP63" s="142" t="str">
        <f>IFERROR(VLOOKUP('DERS YÜKLERİ'!$B$44,T63:AA63,8,0),"")</f>
        <v/>
      </c>
      <c r="BQ63" s="142" t="str">
        <f>IFERROR(VLOOKUP('DERS YÜKLERİ'!$B$45,T63:AA63,8,0),"")</f>
        <v/>
      </c>
      <c r="BR63" s="142" t="str">
        <f>IFERROR(VLOOKUP('DERS YÜKLERİ'!$B$46,T63:AA63,8,0),"")</f>
        <v/>
      </c>
      <c r="BS63" s="142" t="str">
        <f>IFERROR(VLOOKUP('DERS YÜKLERİ'!$B$47,T63:AA63,8,0),"")</f>
        <v/>
      </c>
      <c r="BT63" s="26"/>
    </row>
    <row r="64" spans="1:72" ht="19.5" hidden="1" customHeight="1" outlineLevel="1">
      <c r="A64" s="110" t="b">
        <v>0</v>
      </c>
      <c r="B64" s="112" t="str">
        <f t="shared" si="12"/>
        <v>KAPALI</v>
      </c>
      <c r="C64" s="1030"/>
      <c r="D64" s="115" t="str">
        <f>IFERROR(VLOOKUP(F64,'LİSTE-FORMÜLLER'!F:L,2,0),"-")</f>
        <v>-</v>
      </c>
      <c r="E64" s="116" t="str">
        <f>IFERROR(VLOOKUP(F64,'LİSTE-FORMÜLLER'!F:L,3,0),"-")</f>
        <v>-</v>
      </c>
      <c r="F64" s="117"/>
      <c r="G64" s="115" t="str">
        <f>IFERROR(VLOOKUP(F64,'LİSTE-FORMÜLLER'!F:L,5,0),"")</f>
        <v/>
      </c>
      <c r="H64" s="115" t="str">
        <f>IFERROR(VLOOKUP(F64,'LİSTE-FORMÜLLER'!F:L,7,0),"-")</f>
        <v>-</v>
      </c>
      <c r="I64" s="387"/>
      <c r="J64" s="388"/>
      <c r="K64" s="203"/>
      <c r="L64" s="121">
        <f t="shared" si="18"/>
        <v>2</v>
      </c>
      <c r="M64" s="121" t="str">
        <f>IFERROR(VLOOKUP(I64,'LİSTE-FORMÜLLER'!$B$2:$C$89,2,0),"*")</f>
        <v>*</v>
      </c>
      <c r="N64" s="20"/>
      <c r="O64" s="21"/>
      <c r="P64" s="21"/>
      <c r="Q64" s="21"/>
      <c r="R64" s="579" t="s">
        <v>876</v>
      </c>
      <c r="S64" s="130" t="e">
        <f t="shared" si="14"/>
        <v>#N/A</v>
      </c>
      <c r="T64" s="175" t="str">
        <f t="shared" si="17"/>
        <v>-</v>
      </c>
      <c r="U64" s="178">
        <f>COUNTIF('DERS PROGRAMI'!$H$5:$J$55,R64)</f>
        <v>117</v>
      </c>
      <c r="V64" s="180">
        <f>COUNTIF('DERS PROGRAMI'!$H$62:$J$106,R64)</f>
        <v>96</v>
      </c>
      <c r="W64" s="181" t="e">
        <f>VLOOKUP(U64,'LİSTE-FORMÜLLER'!$U$1:$V$4,2,0)</f>
        <v>#N/A</v>
      </c>
      <c r="X64" s="182" t="e">
        <f>VLOOKUP(V64,'LİSTE-FORMÜLLER'!$U$1:$V$4,2,0)</f>
        <v>#N/A</v>
      </c>
      <c r="Y64" s="26"/>
      <c r="Z64" s="142" t="s">
        <v>876</v>
      </c>
      <c r="AA64" s="144" t="e">
        <f t="shared" si="19"/>
        <v>#VALUE!</v>
      </c>
      <c r="AB64" s="148" t="str">
        <f>IFERROR(VLOOKUP('DERS YÜKLERİ'!$B$3,T64:AA64,8,0),"")</f>
        <v/>
      </c>
      <c r="AC64" s="142" t="str">
        <f>IFERROR(VLOOKUP('DERS YÜKLERİ'!$B$4,T64:AA64,8,0),"")</f>
        <v/>
      </c>
      <c r="AD64" s="142" t="str">
        <f>IFERROR(VLOOKUP('DERS YÜKLERİ'!$B$5,T64:AA64,8,0),"")</f>
        <v/>
      </c>
      <c r="AE64" s="142" t="str">
        <f>IFERROR(VLOOKUP('DERS YÜKLERİ'!$B$6,T64:AA64,8,0),"")</f>
        <v/>
      </c>
      <c r="AF64" s="142" t="str">
        <f>IFERROR(VLOOKUP('DERS YÜKLERİ'!$B$7,T64:AA64,8,0),"")</f>
        <v/>
      </c>
      <c r="AG64" s="142" t="str">
        <f>IFERROR(VLOOKUP('DERS YÜKLERİ'!$B$8,T64:AA64,8,0),"")</f>
        <v/>
      </c>
      <c r="AH64" s="142" t="str">
        <f>IFERROR(VLOOKUP('DERS YÜKLERİ'!$B$9,T64:AA64,8,0),"")</f>
        <v/>
      </c>
      <c r="AI64" s="142" t="str">
        <f>IFERROR(VLOOKUP('DERS YÜKLERİ'!$B$10,T64:AA64,8,0),"")</f>
        <v/>
      </c>
      <c r="AJ64" s="142" t="str">
        <f>IFERROR(VLOOKUP('DERS YÜKLERİ'!$B$11,T64:AA64,8,0),"")</f>
        <v/>
      </c>
      <c r="AK64" s="142" t="str">
        <f>IFERROR(VLOOKUP('DERS YÜKLERİ'!$B$12,T64:AA64,8,0),"")</f>
        <v/>
      </c>
      <c r="AL64" s="142" t="str">
        <f>IFERROR(VLOOKUP('DERS YÜKLERİ'!$B$13,T64:AA64,8,0),"")</f>
        <v/>
      </c>
      <c r="AM64" s="142" t="str">
        <f>IFERROR(VLOOKUP('DERS YÜKLERİ'!$B$14,T64:AA64,8,0),"")</f>
        <v/>
      </c>
      <c r="AN64" s="142" t="str">
        <f>IFERROR(VLOOKUP('DERS YÜKLERİ'!$B$15,T64:AA64,8,0),"")</f>
        <v/>
      </c>
      <c r="AO64" s="142" t="str">
        <f>IFERROR(VLOOKUP('DERS YÜKLERİ'!$B$16,T64:AA64,8,0),"")</f>
        <v/>
      </c>
      <c r="AP64" s="142" t="str">
        <f>IFERROR(VLOOKUP('DERS YÜKLERİ'!$B$17,T64:AA64,8,0),"")</f>
        <v/>
      </c>
      <c r="AQ64" s="142" t="str">
        <f>IFERROR(VLOOKUP('DERS YÜKLERİ'!$B$18,T64:AA64,8,0),"")</f>
        <v/>
      </c>
      <c r="AR64" s="142" t="str">
        <f>IFERROR(VLOOKUP('DERS YÜKLERİ'!$B$19,T64:AA64,8,0),"")</f>
        <v/>
      </c>
      <c r="AS64" s="142" t="str">
        <f>IFERROR(VLOOKUP('DERS YÜKLERİ'!$B$20,T64:AA64,8,0),"")</f>
        <v/>
      </c>
      <c r="AT64" s="142" t="str">
        <f>IFERROR(VLOOKUP('DERS YÜKLERİ'!$B$21,T64:AA64,8,0),"")</f>
        <v/>
      </c>
      <c r="AU64" s="142" t="str">
        <f>IFERROR(VLOOKUP('DERS YÜKLERİ'!$B$22,T64:AA64,8,0),"")</f>
        <v/>
      </c>
      <c r="AV64" s="142" t="str">
        <f>IFERROR(VLOOKUP('DERS YÜKLERİ'!$B$23,T64:AA64,8,0),"")</f>
        <v/>
      </c>
      <c r="AW64" s="142" t="str">
        <f>IFERROR(VLOOKUP('DERS YÜKLERİ'!$B$25,T64:AA64,8,0),"")</f>
        <v/>
      </c>
      <c r="AX64" s="142" t="str">
        <f>IFERROR(VLOOKUP('DERS YÜKLERİ'!$B$26,T64:AA64,8,0),"")</f>
        <v/>
      </c>
      <c r="AY64" s="142" t="str">
        <f>IFERROR(VLOOKUP('DERS YÜKLERİ'!$B$27,T64:AA64,8,0),"")</f>
        <v/>
      </c>
      <c r="AZ64" s="142" t="str">
        <f>IFERROR(VLOOKUP('DERS YÜKLERİ'!$B$28,T64:AA64,8,0),"")</f>
        <v/>
      </c>
      <c r="BA64" s="142" t="str">
        <f>IFERROR(VLOOKUP('DERS YÜKLERİ'!$B$29,T64:AA64,8,0),"")</f>
        <v/>
      </c>
      <c r="BB64" s="142" t="str">
        <f>IFERROR(VLOOKUP('DERS YÜKLERİ'!$B$30,T64:AA64,8,0),"")</f>
        <v/>
      </c>
      <c r="BC64" s="142" t="str">
        <f>IFERROR(VLOOKUP('DERS YÜKLERİ'!$B$31,T64:AA64,8,0),"")</f>
        <v/>
      </c>
      <c r="BD64" s="142" t="str">
        <f>IFERROR(VLOOKUP('DERS YÜKLERİ'!$B$32,T64:AA64,8,0),"")</f>
        <v/>
      </c>
      <c r="BE64" s="142" t="str">
        <f>IFERROR(VLOOKUP('DERS YÜKLERİ'!$B$33,T64:AA64,8,0),"")</f>
        <v/>
      </c>
      <c r="BF64" s="142" t="str">
        <f>IFERROR(VLOOKUP('DERS YÜKLERİ'!$B$34,T64:AA64,8,0),"")</f>
        <v/>
      </c>
      <c r="BG64" s="142" t="str">
        <f>IFERROR(VLOOKUP('DERS YÜKLERİ'!$B$35,T64:AA64,8,0),"")</f>
        <v/>
      </c>
      <c r="BH64" s="142" t="str">
        <f>IFERROR(VLOOKUP('DERS YÜKLERİ'!$B$36,T64:AA64,8,0),"")</f>
        <v/>
      </c>
      <c r="BI64" s="142" t="str">
        <f>IFERROR(VLOOKUP('DERS YÜKLERİ'!$B$37,T64:AA64,8,0),"")</f>
        <v/>
      </c>
      <c r="BJ64" s="142" t="str">
        <f>IFERROR(VLOOKUP('DERS YÜKLERİ'!$B$38,T64:AA64,8,0),"")</f>
        <v/>
      </c>
      <c r="BK64" s="142" t="str">
        <f>IFERROR(VLOOKUP('DERS YÜKLERİ'!$B$39,T64:AA64,8,0),"")</f>
        <v/>
      </c>
      <c r="BL64" s="142" t="str">
        <f>IFERROR(VLOOKUP('DERS YÜKLERİ'!$B$40,T64:AA64,8,0),"")</f>
        <v/>
      </c>
      <c r="BM64" s="142" t="str">
        <f>IFERROR(VLOOKUP('DERS YÜKLERİ'!$B$41,T64:AA64,8,0),"")</f>
        <v/>
      </c>
      <c r="BN64" s="142" t="str">
        <f>IFERROR(VLOOKUP('DERS YÜKLERİ'!$B$42,T64:AA64,8,0),"")</f>
        <v/>
      </c>
      <c r="BO64" s="142" t="str">
        <f>IFERROR(VLOOKUP('DERS YÜKLERİ'!$B$43,T64:AA64,8,0),"")</f>
        <v/>
      </c>
      <c r="BP64" s="142" t="str">
        <f>IFERROR(VLOOKUP('DERS YÜKLERİ'!$B$44,T64:AA64,8,0),"")</f>
        <v/>
      </c>
      <c r="BQ64" s="142" t="str">
        <f>IFERROR(VLOOKUP('DERS YÜKLERİ'!$B$45,T64:AA64,8,0),"")</f>
        <v/>
      </c>
      <c r="BR64" s="142" t="str">
        <f>IFERROR(VLOOKUP('DERS YÜKLERİ'!$B$46,T64:AA64,8,0),"")</f>
        <v/>
      </c>
      <c r="BS64" s="142" t="str">
        <f>IFERROR(VLOOKUP('DERS YÜKLERİ'!$B$47,T64:AA64,8,0),"")</f>
        <v/>
      </c>
      <c r="BT64" s="26"/>
    </row>
    <row r="65" spans="1:72" ht="19.5" hidden="1" customHeight="1">
      <c r="A65" s="110" t="b">
        <v>0</v>
      </c>
      <c r="B65" s="112" t="str">
        <f t="shared" si="12"/>
        <v>KAPALI</v>
      </c>
      <c r="C65" s="1030"/>
      <c r="D65" s="115" t="str">
        <f>IFERROR(VLOOKUP(F65,'LİSTE-FORMÜLLER'!F:L,2,0),"-")</f>
        <v>-</v>
      </c>
      <c r="E65" s="116" t="str">
        <f>IFERROR(VLOOKUP(F65,'LİSTE-FORMÜLLER'!F:L,3,0),"-")</f>
        <v>-</v>
      </c>
      <c r="F65" s="117"/>
      <c r="G65" s="115" t="str">
        <f>IFERROR(VLOOKUP(F65,'LİSTE-FORMÜLLER'!F:L,5,0),"")</f>
        <v/>
      </c>
      <c r="H65" s="115" t="str">
        <f>IFERROR(VLOOKUP(F65,'LİSTE-FORMÜLLER'!F:L,7,0),"-")</f>
        <v>-</v>
      </c>
      <c r="I65" s="387"/>
      <c r="J65" s="388"/>
      <c r="K65" s="203"/>
      <c r="L65" s="121">
        <f t="shared" si="18"/>
        <v>2</v>
      </c>
      <c r="M65" s="121" t="str">
        <f>IFERROR(VLOOKUP(I65,'LİSTE-FORMÜLLER'!$B$2:$C$89,2,0),"*")</f>
        <v>*</v>
      </c>
      <c r="N65" s="20"/>
      <c r="O65" s="21"/>
      <c r="P65" s="21"/>
      <c r="Q65" s="21"/>
      <c r="R65" s="579" t="s">
        <v>876</v>
      </c>
      <c r="S65" s="130" t="e">
        <f t="shared" si="14"/>
        <v>#N/A</v>
      </c>
      <c r="T65" s="175" t="str">
        <f t="shared" si="17"/>
        <v>-</v>
      </c>
      <c r="U65" s="178">
        <f>COUNTIF('DERS PROGRAMI'!$H$5:$J$55,R65)</f>
        <v>117</v>
      </c>
      <c r="V65" s="180">
        <f>COUNTIF('DERS PROGRAMI'!$H$62:$J$106,R65)</f>
        <v>96</v>
      </c>
      <c r="W65" s="181" t="e">
        <f>VLOOKUP(U65,'LİSTE-FORMÜLLER'!$U$1:$V$4,2,0)</f>
        <v>#N/A</v>
      </c>
      <c r="X65" s="182" t="e">
        <f>VLOOKUP(V65,'LİSTE-FORMÜLLER'!$U$1:$V$4,2,0)</f>
        <v>#N/A</v>
      </c>
      <c r="Y65" s="26"/>
      <c r="Z65" s="142" t="s">
        <v>876</v>
      </c>
      <c r="AA65" s="144" t="e">
        <f t="shared" si="19"/>
        <v>#VALUE!</v>
      </c>
      <c r="AB65" s="148" t="str">
        <f>IFERROR(VLOOKUP('DERS YÜKLERİ'!$B$3,T65:AA65,8,0),"")</f>
        <v/>
      </c>
      <c r="AC65" s="142" t="str">
        <f>IFERROR(VLOOKUP('DERS YÜKLERİ'!$B$4,T65:AA65,8,0),"")</f>
        <v/>
      </c>
      <c r="AD65" s="142" t="str">
        <f>IFERROR(VLOOKUP('DERS YÜKLERİ'!$B$5,T65:AA65,8,0),"")</f>
        <v/>
      </c>
      <c r="AE65" s="142" t="str">
        <f>IFERROR(VLOOKUP('DERS YÜKLERİ'!$B$6,T65:AA65,8,0),"")</f>
        <v/>
      </c>
      <c r="AF65" s="142" t="str">
        <f>IFERROR(VLOOKUP('DERS YÜKLERİ'!$B$7,T65:AA65,8,0),"")</f>
        <v/>
      </c>
      <c r="AG65" s="142" t="str">
        <f>IFERROR(VLOOKUP('DERS YÜKLERİ'!$B$8,T65:AA65,8,0),"")</f>
        <v/>
      </c>
      <c r="AH65" s="142" t="str">
        <f>IFERROR(VLOOKUP('DERS YÜKLERİ'!$B$9,T65:AA65,8,0),"")</f>
        <v/>
      </c>
      <c r="AI65" s="142" t="str">
        <f>IFERROR(VLOOKUP('DERS YÜKLERİ'!$B$10,T65:AA65,8,0),"")</f>
        <v/>
      </c>
      <c r="AJ65" s="142" t="str">
        <f>IFERROR(VLOOKUP('DERS YÜKLERİ'!$B$11,T65:AA65,8,0),"")</f>
        <v/>
      </c>
      <c r="AK65" s="142" t="str">
        <f>IFERROR(VLOOKUP('DERS YÜKLERİ'!$B$12,T65:AA65,8,0),"")</f>
        <v/>
      </c>
      <c r="AL65" s="142" t="str">
        <f>IFERROR(VLOOKUP('DERS YÜKLERİ'!$B$13,T65:AA65,8,0),"")</f>
        <v/>
      </c>
      <c r="AM65" s="142" t="str">
        <f>IFERROR(VLOOKUP('DERS YÜKLERİ'!$B$14,T65:AA65,8,0),"")</f>
        <v/>
      </c>
      <c r="AN65" s="142" t="str">
        <f>IFERROR(VLOOKUP('DERS YÜKLERİ'!$B$15,T65:AA65,8,0),"")</f>
        <v/>
      </c>
      <c r="AO65" s="142" t="str">
        <f>IFERROR(VLOOKUP('DERS YÜKLERİ'!$B$16,T65:AA65,8,0),"")</f>
        <v/>
      </c>
      <c r="AP65" s="142" t="str">
        <f>IFERROR(VLOOKUP('DERS YÜKLERİ'!$B$17,T65:AA65,8,0),"")</f>
        <v/>
      </c>
      <c r="AQ65" s="142" t="str">
        <f>IFERROR(VLOOKUP('DERS YÜKLERİ'!$B$18,T65:AA65,8,0),"")</f>
        <v/>
      </c>
      <c r="AR65" s="142" t="str">
        <f>IFERROR(VLOOKUP('DERS YÜKLERİ'!$B$19,T65:AA65,8,0),"")</f>
        <v/>
      </c>
      <c r="AS65" s="142" t="str">
        <f>IFERROR(VLOOKUP('DERS YÜKLERİ'!$B$20,T65:AA65,8,0),"")</f>
        <v/>
      </c>
      <c r="AT65" s="142" t="str">
        <f>IFERROR(VLOOKUP('DERS YÜKLERİ'!$B$21,T65:AA65,8,0),"")</f>
        <v/>
      </c>
      <c r="AU65" s="142" t="str">
        <f>IFERROR(VLOOKUP('DERS YÜKLERİ'!$B$22,T65:AA65,8,0),"")</f>
        <v/>
      </c>
      <c r="AV65" s="142" t="str">
        <f>IFERROR(VLOOKUP('DERS YÜKLERİ'!$B$23,T65:AA65,8,0),"")</f>
        <v/>
      </c>
      <c r="AW65" s="142" t="str">
        <f>IFERROR(VLOOKUP('DERS YÜKLERİ'!$B$25,T65:AA65,8,0),"")</f>
        <v/>
      </c>
      <c r="AX65" s="142" t="str">
        <f>IFERROR(VLOOKUP('DERS YÜKLERİ'!$B$26,T65:AA65,8,0),"")</f>
        <v/>
      </c>
      <c r="AY65" s="142" t="str">
        <f>IFERROR(VLOOKUP('DERS YÜKLERİ'!$B$27,T65:AA65,8,0),"")</f>
        <v/>
      </c>
      <c r="AZ65" s="142" t="str">
        <f>IFERROR(VLOOKUP('DERS YÜKLERİ'!$B$28,T65:AA65,8,0),"")</f>
        <v/>
      </c>
      <c r="BA65" s="142" t="str">
        <f>IFERROR(VLOOKUP('DERS YÜKLERİ'!$B$29,T65:AA65,8,0),"")</f>
        <v/>
      </c>
      <c r="BB65" s="142" t="str">
        <f>IFERROR(VLOOKUP('DERS YÜKLERİ'!$B$30,T65:AA65,8,0),"")</f>
        <v/>
      </c>
      <c r="BC65" s="142" t="str">
        <f>IFERROR(VLOOKUP('DERS YÜKLERİ'!$B$31,T65:AA65,8,0),"")</f>
        <v/>
      </c>
      <c r="BD65" s="142" t="str">
        <f>IFERROR(VLOOKUP('DERS YÜKLERİ'!$B$32,T65:AA65,8,0),"")</f>
        <v/>
      </c>
      <c r="BE65" s="142" t="str">
        <f>IFERROR(VLOOKUP('DERS YÜKLERİ'!$B$33,T65:AA65,8,0),"")</f>
        <v/>
      </c>
      <c r="BF65" s="142" t="str">
        <f>IFERROR(VLOOKUP('DERS YÜKLERİ'!$B$34,T65:AA65,8,0),"")</f>
        <v/>
      </c>
      <c r="BG65" s="142" t="str">
        <f>IFERROR(VLOOKUP('DERS YÜKLERİ'!$B$35,T65:AA65,8,0),"")</f>
        <v/>
      </c>
      <c r="BH65" s="142" t="str">
        <f>IFERROR(VLOOKUP('DERS YÜKLERİ'!$B$36,T65:AA65,8,0),"")</f>
        <v/>
      </c>
      <c r="BI65" s="142" t="str">
        <f>IFERROR(VLOOKUP('DERS YÜKLERİ'!$B$37,T65:AA65,8,0),"")</f>
        <v/>
      </c>
      <c r="BJ65" s="142" t="str">
        <f>IFERROR(VLOOKUP('DERS YÜKLERİ'!$B$38,T65:AA65,8,0),"")</f>
        <v/>
      </c>
      <c r="BK65" s="142" t="str">
        <f>IFERROR(VLOOKUP('DERS YÜKLERİ'!$B$39,T65:AA65,8,0),"")</f>
        <v/>
      </c>
      <c r="BL65" s="142" t="str">
        <f>IFERROR(VLOOKUP('DERS YÜKLERİ'!$B$40,T65:AA65,8,0),"")</f>
        <v/>
      </c>
      <c r="BM65" s="142" t="str">
        <f>IFERROR(VLOOKUP('DERS YÜKLERİ'!$B$41,T65:AA65,8,0),"")</f>
        <v/>
      </c>
      <c r="BN65" s="142" t="str">
        <f>IFERROR(VLOOKUP('DERS YÜKLERİ'!$B$42,T65:AA65,8,0),"")</f>
        <v/>
      </c>
      <c r="BO65" s="142" t="str">
        <f>IFERROR(VLOOKUP('DERS YÜKLERİ'!$B$43,T65:AA65,8,0),"")</f>
        <v/>
      </c>
      <c r="BP65" s="142" t="str">
        <f>IFERROR(VLOOKUP('DERS YÜKLERİ'!$B$44,T65:AA65,8,0),"")</f>
        <v/>
      </c>
      <c r="BQ65" s="142" t="str">
        <f>IFERROR(VLOOKUP('DERS YÜKLERİ'!$B$45,T65:AA65,8,0),"")</f>
        <v/>
      </c>
      <c r="BR65" s="142" t="str">
        <f>IFERROR(VLOOKUP('DERS YÜKLERİ'!$B$46,T65:AA65,8,0),"")</f>
        <v/>
      </c>
      <c r="BS65" s="142" t="str">
        <f>IFERROR(VLOOKUP('DERS YÜKLERİ'!$B$47,T65:AA65,8,0),"")</f>
        <v/>
      </c>
      <c r="BT65" s="26"/>
    </row>
    <row r="66" spans="1:72" ht="19.5" hidden="1" customHeight="1" outlineLevel="1">
      <c r="A66" s="110" t="b">
        <v>0</v>
      </c>
      <c r="B66" s="112" t="str">
        <f t="shared" si="12"/>
        <v>KAPALI</v>
      </c>
      <c r="C66" s="1030"/>
      <c r="D66" s="115" t="str">
        <f>IFERROR(VLOOKUP(F66,'LİSTE-FORMÜLLER'!F:L,2,0),"-")</f>
        <v>-</v>
      </c>
      <c r="E66" s="116" t="str">
        <f>IFERROR(VLOOKUP(F66,'LİSTE-FORMÜLLER'!F:L,3,0),"-")</f>
        <v>-</v>
      </c>
      <c r="F66" s="117"/>
      <c r="G66" s="115" t="str">
        <f>IFERROR(VLOOKUP(F66,'LİSTE-FORMÜLLER'!F:L,5,0),"")</f>
        <v/>
      </c>
      <c r="H66" s="115" t="str">
        <f>IFERROR(VLOOKUP(F66,'LİSTE-FORMÜLLER'!F:L,7,0),"-")</f>
        <v>-</v>
      </c>
      <c r="I66" s="387"/>
      <c r="J66" s="388"/>
      <c r="K66" s="203"/>
      <c r="L66" s="121">
        <f t="shared" si="18"/>
        <v>2</v>
      </c>
      <c r="M66" s="121" t="str">
        <f>IFERROR(VLOOKUP(I66,'LİSTE-FORMÜLLER'!$B$2:$C$89,2,0),"*")</f>
        <v>*</v>
      </c>
      <c r="N66" s="20"/>
      <c r="O66" s="21"/>
      <c r="P66" s="21"/>
      <c r="Q66" s="21"/>
      <c r="R66" s="579" t="s">
        <v>876</v>
      </c>
      <c r="S66" s="130" t="e">
        <f t="shared" si="14"/>
        <v>#N/A</v>
      </c>
      <c r="T66" s="175" t="str">
        <f t="shared" si="17"/>
        <v>-</v>
      </c>
      <c r="U66" s="178">
        <f>COUNTIF('DERS PROGRAMI'!$H$5:$J$55,R66)</f>
        <v>117</v>
      </c>
      <c r="V66" s="180">
        <f>COUNTIF('DERS PROGRAMI'!$H$62:$J$106,R66)</f>
        <v>96</v>
      </c>
      <c r="W66" s="181" t="e">
        <f>VLOOKUP(U66,'LİSTE-FORMÜLLER'!$U$1:$V$4,2,0)</f>
        <v>#N/A</v>
      </c>
      <c r="X66" s="182" t="e">
        <f>VLOOKUP(V66,'LİSTE-FORMÜLLER'!$U$1:$V$4,2,0)</f>
        <v>#N/A</v>
      </c>
      <c r="Y66" s="26"/>
      <c r="Z66" s="142" t="s">
        <v>876</v>
      </c>
      <c r="AA66" s="144" t="e">
        <f t="shared" si="19"/>
        <v>#VALUE!</v>
      </c>
      <c r="AB66" s="148" t="str">
        <f>IFERROR(VLOOKUP('DERS YÜKLERİ'!$B$3,T66:AA66,8,0),"")</f>
        <v/>
      </c>
      <c r="AC66" s="142" t="str">
        <f>IFERROR(VLOOKUP('DERS YÜKLERİ'!$B$4,T66:AA66,8,0),"")</f>
        <v/>
      </c>
      <c r="AD66" s="142" t="str">
        <f>IFERROR(VLOOKUP('DERS YÜKLERİ'!$B$5,T66:AA66,8,0),"")</f>
        <v/>
      </c>
      <c r="AE66" s="142" t="str">
        <f>IFERROR(VLOOKUP('DERS YÜKLERİ'!$B$6,T66:AA66,8,0),"")</f>
        <v/>
      </c>
      <c r="AF66" s="142" t="str">
        <f>IFERROR(VLOOKUP('DERS YÜKLERİ'!$B$7,T66:AA66,8,0),"")</f>
        <v/>
      </c>
      <c r="AG66" s="142" t="str">
        <f>IFERROR(VLOOKUP('DERS YÜKLERİ'!$B$8,T66:AA66,8,0),"")</f>
        <v/>
      </c>
      <c r="AH66" s="142" t="str">
        <f>IFERROR(VLOOKUP('DERS YÜKLERİ'!$B$9,T66:AA66,8,0),"")</f>
        <v/>
      </c>
      <c r="AI66" s="142" t="str">
        <f>IFERROR(VLOOKUP('DERS YÜKLERİ'!$B$10,T66:AA66,8,0),"")</f>
        <v/>
      </c>
      <c r="AJ66" s="142" t="str">
        <f>IFERROR(VLOOKUP('DERS YÜKLERİ'!$B$11,T66:AA66,8,0),"")</f>
        <v/>
      </c>
      <c r="AK66" s="142" t="str">
        <f>IFERROR(VLOOKUP('DERS YÜKLERİ'!$B$12,T66:AA66,8,0),"")</f>
        <v/>
      </c>
      <c r="AL66" s="142" t="str">
        <f>IFERROR(VLOOKUP('DERS YÜKLERİ'!$B$13,T66:AA66,8,0),"")</f>
        <v/>
      </c>
      <c r="AM66" s="142" t="str">
        <f>IFERROR(VLOOKUP('DERS YÜKLERİ'!$B$14,T66:AA66,8,0),"")</f>
        <v/>
      </c>
      <c r="AN66" s="142" t="str">
        <f>IFERROR(VLOOKUP('DERS YÜKLERİ'!$B$15,T66:AA66,8,0),"")</f>
        <v/>
      </c>
      <c r="AO66" s="142" t="str">
        <f>IFERROR(VLOOKUP('DERS YÜKLERİ'!$B$16,T66:AA66,8,0),"")</f>
        <v/>
      </c>
      <c r="AP66" s="142" t="str">
        <f>IFERROR(VLOOKUP('DERS YÜKLERİ'!$B$17,T66:AA66,8,0),"")</f>
        <v/>
      </c>
      <c r="AQ66" s="142" t="str">
        <f>IFERROR(VLOOKUP('DERS YÜKLERİ'!$B$18,T66:AA66,8,0),"")</f>
        <v/>
      </c>
      <c r="AR66" s="142" t="str">
        <f>IFERROR(VLOOKUP('DERS YÜKLERİ'!$B$19,T66:AA66,8,0),"")</f>
        <v/>
      </c>
      <c r="AS66" s="142" t="str">
        <f>IFERROR(VLOOKUP('DERS YÜKLERİ'!$B$20,T66:AA66,8,0),"")</f>
        <v/>
      </c>
      <c r="AT66" s="142" t="str">
        <f>IFERROR(VLOOKUP('DERS YÜKLERİ'!$B$21,T66:AA66,8,0),"")</f>
        <v/>
      </c>
      <c r="AU66" s="142" t="str">
        <f>IFERROR(VLOOKUP('DERS YÜKLERİ'!$B$22,T66:AA66,8,0),"")</f>
        <v/>
      </c>
      <c r="AV66" s="142" t="str">
        <f>IFERROR(VLOOKUP('DERS YÜKLERİ'!$B$23,T66:AA66,8,0),"")</f>
        <v/>
      </c>
      <c r="AW66" s="142" t="str">
        <f>IFERROR(VLOOKUP('DERS YÜKLERİ'!$B$25,T66:AA66,8,0),"")</f>
        <v/>
      </c>
      <c r="AX66" s="142" t="str">
        <f>IFERROR(VLOOKUP('DERS YÜKLERİ'!$B$26,T66:AA66,8,0),"")</f>
        <v/>
      </c>
      <c r="AY66" s="142" t="str">
        <f>IFERROR(VLOOKUP('DERS YÜKLERİ'!$B$27,T66:AA66,8,0),"")</f>
        <v/>
      </c>
      <c r="AZ66" s="142" t="str">
        <f>IFERROR(VLOOKUP('DERS YÜKLERİ'!$B$28,T66:AA66,8,0),"")</f>
        <v/>
      </c>
      <c r="BA66" s="142" t="str">
        <f>IFERROR(VLOOKUP('DERS YÜKLERİ'!$B$29,T66:AA66,8,0),"")</f>
        <v/>
      </c>
      <c r="BB66" s="142" t="str">
        <f>IFERROR(VLOOKUP('DERS YÜKLERİ'!$B$30,T66:AA66,8,0),"")</f>
        <v/>
      </c>
      <c r="BC66" s="142" t="str">
        <f>IFERROR(VLOOKUP('DERS YÜKLERİ'!$B$31,T66:AA66,8,0),"")</f>
        <v/>
      </c>
      <c r="BD66" s="142" t="str">
        <f>IFERROR(VLOOKUP('DERS YÜKLERİ'!$B$32,T66:AA66,8,0),"")</f>
        <v/>
      </c>
      <c r="BE66" s="142" t="str">
        <f>IFERROR(VLOOKUP('DERS YÜKLERİ'!$B$33,T66:AA66,8,0),"")</f>
        <v/>
      </c>
      <c r="BF66" s="142" t="str">
        <f>IFERROR(VLOOKUP('DERS YÜKLERİ'!$B$34,T66:AA66,8,0),"")</f>
        <v/>
      </c>
      <c r="BG66" s="142" t="str">
        <f>IFERROR(VLOOKUP('DERS YÜKLERİ'!$B$35,T66:AA66,8,0),"")</f>
        <v/>
      </c>
      <c r="BH66" s="142" t="str">
        <f>IFERROR(VLOOKUP('DERS YÜKLERİ'!$B$36,T66:AA66,8,0),"")</f>
        <v/>
      </c>
      <c r="BI66" s="142" t="str">
        <f>IFERROR(VLOOKUP('DERS YÜKLERİ'!$B$37,T66:AA66,8,0),"")</f>
        <v/>
      </c>
      <c r="BJ66" s="142" t="str">
        <f>IFERROR(VLOOKUP('DERS YÜKLERİ'!$B$38,T66:AA66,8,0),"")</f>
        <v/>
      </c>
      <c r="BK66" s="142" t="str">
        <f>IFERROR(VLOOKUP('DERS YÜKLERİ'!$B$39,T66:AA66,8,0),"")</f>
        <v/>
      </c>
      <c r="BL66" s="142" t="str">
        <f>IFERROR(VLOOKUP('DERS YÜKLERİ'!$B$40,T66:AA66,8,0),"")</f>
        <v/>
      </c>
      <c r="BM66" s="142" t="str">
        <f>IFERROR(VLOOKUP('DERS YÜKLERİ'!$B$41,T66:AA66,8,0),"")</f>
        <v/>
      </c>
      <c r="BN66" s="142" t="str">
        <f>IFERROR(VLOOKUP('DERS YÜKLERİ'!$B$42,T66:AA66,8,0),"")</f>
        <v/>
      </c>
      <c r="BO66" s="142" t="str">
        <f>IFERROR(VLOOKUP('DERS YÜKLERİ'!$B$43,T66:AA66,8,0),"")</f>
        <v/>
      </c>
      <c r="BP66" s="142" t="str">
        <f>IFERROR(VLOOKUP('DERS YÜKLERİ'!$B$44,T66:AA66,8,0),"")</f>
        <v/>
      </c>
      <c r="BQ66" s="142" t="str">
        <f>IFERROR(VLOOKUP('DERS YÜKLERİ'!$B$45,T66:AA66,8,0),"")</f>
        <v/>
      </c>
      <c r="BR66" s="142" t="str">
        <f>IFERROR(VLOOKUP('DERS YÜKLERİ'!$B$46,T66:AA66,8,0),"")</f>
        <v/>
      </c>
      <c r="BS66" s="142" t="str">
        <f>IFERROR(VLOOKUP('DERS YÜKLERİ'!$B$47,T66:AA66,8,0),"")</f>
        <v/>
      </c>
      <c r="BT66" s="26"/>
    </row>
    <row r="67" spans="1:72" ht="19.5" hidden="1" customHeight="1">
      <c r="A67" s="110" t="b">
        <v>0</v>
      </c>
      <c r="B67" s="112" t="str">
        <f t="shared" si="12"/>
        <v>KAPALI</v>
      </c>
      <c r="C67" s="1030"/>
      <c r="D67" s="115" t="str">
        <f>IFERROR(VLOOKUP(F67,'LİSTE-FORMÜLLER'!F:L,2,0),"-")</f>
        <v>-</v>
      </c>
      <c r="E67" s="116" t="str">
        <f>IFERROR(VLOOKUP(F67,'LİSTE-FORMÜLLER'!F:L,3,0),"-")</f>
        <v>-</v>
      </c>
      <c r="F67" s="117"/>
      <c r="G67" s="115" t="str">
        <f>IFERROR(VLOOKUP(F67,'LİSTE-FORMÜLLER'!F:L,5,0),"")</f>
        <v/>
      </c>
      <c r="H67" s="115" t="str">
        <f>IFERROR(VLOOKUP(F67,'LİSTE-FORMÜLLER'!F:L,7,0),"-")</f>
        <v>-</v>
      </c>
      <c r="I67" s="387"/>
      <c r="J67" s="388"/>
      <c r="K67" s="203"/>
      <c r="L67" s="121">
        <f t="shared" si="18"/>
        <v>2</v>
      </c>
      <c r="M67" s="121" t="str">
        <f>IFERROR(VLOOKUP(I67,'LİSTE-FORMÜLLER'!$B$2:$C$89,2,0),"*")</f>
        <v>*</v>
      </c>
      <c r="N67" s="20"/>
      <c r="O67" s="21"/>
      <c r="P67" s="21"/>
      <c r="Q67" s="21"/>
      <c r="R67" s="579" t="s">
        <v>876</v>
      </c>
      <c r="S67" s="130" t="e">
        <f t="shared" si="14"/>
        <v>#N/A</v>
      </c>
      <c r="T67" s="175" t="str">
        <f t="shared" si="17"/>
        <v>-</v>
      </c>
      <c r="U67" s="178">
        <f>COUNTIF('DERS PROGRAMI'!$H$5:$J$55,R67)</f>
        <v>117</v>
      </c>
      <c r="V67" s="180">
        <f>COUNTIF('DERS PROGRAMI'!$H$62:$J$106,R67)</f>
        <v>96</v>
      </c>
      <c r="W67" s="181" t="e">
        <f>VLOOKUP(U67,'LİSTE-FORMÜLLER'!$U$1:$V$4,2,0)</f>
        <v>#N/A</v>
      </c>
      <c r="X67" s="182" t="e">
        <f>VLOOKUP(V67,'LİSTE-FORMÜLLER'!$U$1:$V$4,2,0)</f>
        <v>#N/A</v>
      </c>
      <c r="Y67" s="26"/>
      <c r="Z67" s="142" t="s">
        <v>876</v>
      </c>
      <c r="AA67" s="144" t="e">
        <f t="shared" si="19"/>
        <v>#VALUE!</v>
      </c>
      <c r="AB67" s="148" t="str">
        <f>IFERROR(VLOOKUP('DERS YÜKLERİ'!$B$3,T67:AA67,8,0),"")</f>
        <v/>
      </c>
      <c r="AC67" s="142" t="str">
        <f>IFERROR(VLOOKUP('DERS YÜKLERİ'!$B$4,T67:AA67,8,0),"")</f>
        <v/>
      </c>
      <c r="AD67" s="142" t="str">
        <f>IFERROR(VLOOKUP('DERS YÜKLERİ'!$B$5,T67:AA67,8,0),"")</f>
        <v/>
      </c>
      <c r="AE67" s="142" t="str">
        <f>IFERROR(VLOOKUP('DERS YÜKLERİ'!$B$6,T67:AA67,8,0),"")</f>
        <v/>
      </c>
      <c r="AF67" s="142" t="str">
        <f>IFERROR(VLOOKUP('DERS YÜKLERİ'!$B$7,T67:AA67,8,0),"")</f>
        <v/>
      </c>
      <c r="AG67" s="142" t="str">
        <f>IFERROR(VLOOKUP('DERS YÜKLERİ'!$B$8,T67:AA67,8,0),"")</f>
        <v/>
      </c>
      <c r="AH67" s="142" t="str">
        <f>IFERROR(VLOOKUP('DERS YÜKLERİ'!$B$9,T67:AA67,8,0),"")</f>
        <v/>
      </c>
      <c r="AI67" s="142" t="str">
        <f>IFERROR(VLOOKUP('DERS YÜKLERİ'!$B$10,T67:AA67,8,0),"")</f>
        <v/>
      </c>
      <c r="AJ67" s="142" t="str">
        <f>IFERROR(VLOOKUP('DERS YÜKLERİ'!$B$11,T67:AA67,8,0),"")</f>
        <v/>
      </c>
      <c r="AK67" s="142" t="str">
        <f>IFERROR(VLOOKUP('DERS YÜKLERİ'!$B$12,T67:AA67,8,0),"")</f>
        <v/>
      </c>
      <c r="AL67" s="142" t="str">
        <f>IFERROR(VLOOKUP('DERS YÜKLERİ'!$B$13,T67:AA67,8,0),"")</f>
        <v/>
      </c>
      <c r="AM67" s="142" t="str">
        <f>IFERROR(VLOOKUP('DERS YÜKLERİ'!$B$14,T67:AA67,8,0),"")</f>
        <v/>
      </c>
      <c r="AN67" s="142" t="str">
        <f>IFERROR(VLOOKUP('DERS YÜKLERİ'!$B$15,T67:AA67,8,0),"")</f>
        <v/>
      </c>
      <c r="AO67" s="142" t="str">
        <f>IFERROR(VLOOKUP('DERS YÜKLERİ'!$B$16,T67:AA67,8,0),"")</f>
        <v/>
      </c>
      <c r="AP67" s="142" t="str">
        <f>IFERROR(VLOOKUP('DERS YÜKLERİ'!$B$17,T67:AA67,8,0),"")</f>
        <v/>
      </c>
      <c r="AQ67" s="142" t="str">
        <f>IFERROR(VLOOKUP('DERS YÜKLERİ'!$B$18,T67:AA67,8,0),"")</f>
        <v/>
      </c>
      <c r="AR67" s="142" t="str">
        <f>IFERROR(VLOOKUP('DERS YÜKLERİ'!$B$19,T67:AA67,8,0),"")</f>
        <v/>
      </c>
      <c r="AS67" s="142" t="str">
        <f>IFERROR(VLOOKUP('DERS YÜKLERİ'!$B$20,T67:AA67,8,0),"")</f>
        <v/>
      </c>
      <c r="AT67" s="142" t="str">
        <f>IFERROR(VLOOKUP('DERS YÜKLERİ'!$B$21,T67:AA67,8,0),"")</f>
        <v/>
      </c>
      <c r="AU67" s="142" t="str">
        <f>IFERROR(VLOOKUP('DERS YÜKLERİ'!$B$22,T67:AA67,8,0),"")</f>
        <v/>
      </c>
      <c r="AV67" s="142" t="str">
        <f>IFERROR(VLOOKUP('DERS YÜKLERİ'!$B$23,T67:AA67,8,0),"")</f>
        <v/>
      </c>
      <c r="AW67" s="142" t="str">
        <f>IFERROR(VLOOKUP('DERS YÜKLERİ'!$B$25,T67:AA67,8,0),"")</f>
        <v/>
      </c>
      <c r="AX67" s="142" t="str">
        <f>IFERROR(VLOOKUP('DERS YÜKLERİ'!$B$26,T67:AA67,8,0),"")</f>
        <v/>
      </c>
      <c r="AY67" s="142" t="str">
        <f>IFERROR(VLOOKUP('DERS YÜKLERİ'!$B$27,T67:AA67,8,0),"")</f>
        <v/>
      </c>
      <c r="AZ67" s="142" t="str">
        <f>IFERROR(VLOOKUP('DERS YÜKLERİ'!$B$28,T67:AA67,8,0),"")</f>
        <v/>
      </c>
      <c r="BA67" s="142" t="str">
        <f>IFERROR(VLOOKUP('DERS YÜKLERİ'!$B$29,T67:AA67,8,0),"")</f>
        <v/>
      </c>
      <c r="BB67" s="142" t="str">
        <f>IFERROR(VLOOKUP('DERS YÜKLERİ'!$B$30,T67:AA67,8,0),"")</f>
        <v/>
      </c>
      <c r="BC67" s="142" t="str">
        <f>IFERROR(VLOOKUP('DERS YÜKLERİ'!$B$31,T67:AA67,8,0),"")</f>
        <v/>
      </c>
      <c r="BD67" s="142" t="str">
        <f>IFERROR(VLOOKUP('DERS YÜKLERİ'!$B$32,T67:AA67,8,0),"")</f>
        <v/>
      </c>
      <c r="BE67" s="142" t="str">
        <f>IFERROR(VLOOKUP('DERS YÜKLERİ'!$B$33,T67:AA67,8,0),"")</f>
        <v/>
      </c>
      <c r="BF67" s="142" t="str">
        <f>IFERROR(VLOOKUP('DERS YÜKLERİ'!$B$34,T67:AA67,8,0),"")</f>
        <v/>
      </c>
      <c r="BG67" s="142" t="str">
        <f>IFERROR(VLOOKUP('DERS YÜKLERİ'!$B$35,T67:AA67,8,0),"")</f>
        <v/>
      </c>
      <c r="BH67" s="142" t="str">
        <f>IFERROR(VLOOKUP('DERS YÜKLERİ'!$B$36,T67:AA67,8,0),"")</f>
        <v/>
      </c>
      <c r="BI67" s="142" t="str">
        <f>IFERROR(VLOOKUP('DERS YÜKLERİ'!$B$37,T67:AA67,8,0),"")</f>
        <v/>
      </c>
      <c r="BJ67" s="142" t="str">
        <f>IFERROR(VLOOKUP('DERS YÜKLERİ'!$B$38,T67:AA67,8,0),"")</f>
        <v/>
      </c>
      <c r="BK67" s="142" t="str">
        <f>IFERROR(VLOOKUP('DERS YÜKLERİ'!$B$39,T67:AA67,8,0),"")</f>
        <v/>
      </c>
      <c r="BL67" s="142" t="str">
        <f>IFERROR(VLOOKUP('DERS YÜKLERİ'!$B$40,T67:AA67,8,0),"")</f>
        <v/>
      </c>
      <c r="BM67" s="142" t="str">
        <f>IFERROR(VLOOKUP('DERS YÜKLERİ'!$B$41,T67:AA67,8,0),"")</f>
        <v/>
      </c>
      <c r="BN67" s="142" t="str">
        <f>IFERROR(VLOOKUP('DERS YÜKLERİ'!$B$42,T67:AA67,8,0),"")</f>
        <v/>
      </c>
      <c r="BO67" s="142" t="str">
        <f>IFERROR(VLOOKUP('DERS YÜKLERİ'!$B$43,T67:AA67,8,0),"")</f>
        <v/>
      </c>
      <c r="BP67" s="142" t="str">
        <f>IFERROR(VLOOKUP('DERS YÜKLERİ'!$B$44,T67:AA67,8,0),"")</f>
        <v/>
      </c>
      <c r="BQ67" s="142" t="str">
        <f>IFERROR(VLOOKUP('DERS YÜKLERİ'!$B$45,T67:AA67,8,0),"")</f>
        <v/>
      </c>
      <c r="BR67" s="142" t="str">
        <f>IFERROR(VLOOKUP('DERS YÜKLERİ'!$B$46,T67:AA67,8,0),"")</f>
        <v/>
      </c>
      <c r="BS67" s="142" t="str">
        <f>IFERROR(VLOOKUP('DERS YÜKLERİ'!$B$47,T67:AA67,8,0),"")</f>
        <v/>
      </c>
      <c r="BT67" s="26"/>
    </row>
    <row r="68" spans="1:72" ht="19.5" hidden="1" customHeight="1" outlineLevel="1">
      <c r="A68" s="110" t="b">
        <v>0</v>
      </c>
      <c r="B68" s="112" t="str">
        <f t="shared" si="12"/>
        <v>KAPALI</v>
      </c>
      <c r="C68" s="1030"/>
      <c r="D68" s="115" t="str">
        <f>IFERROR(VLOOKUP(F68,'LİSTE-FORMÜLLER'!F:L,2,0),"-")</f>
        <v>-</v>
      </c>
      <c r="E68" s="116" t="str">
        <f>IFERROR(VLOOKUP(F68,'LİSTE-FORMÜLLER'!F:L,3,0),"-")</f>
        <v>-</v>
      </c>
      <c r="F68" s="117"/>
      <c r="G68" s="115" t="str">
        <f>IFERROR(VLOOKUP(F68,'LİSTE-FORMÜLLER'!F:L,5,0),"")</f>
        <v/>
      </c>
      <c r="H68" s="115" t="str">
        <f>IFERROR(VLOOKUP(F68,'LİSTE-FORMÜLLER'!F:L,7,0),"-")</f>
        <v>-</v>
      </c>
      <c r="I68" s="387"/>
      <c r="J68" s="388"/>
      <c r="K68" s="203"/>
      <c r="L68" s="121">
        <f t="shared" si="18"/>
        <v>2</v>
      </c>
      <c r="M68" s="121" t="str">
        <f>IFERROR(VLOOKUP(I68,'LİSTE-FORMÜLLER'!$B$2:$C$89,2,0),"*")</f>
        <v>*</v>
      </c>
      <c r="N68" s="20"/>
      <c r="O68" s="21"/>
      <c r="P68" s="21"/>
      <c r="Q68" s="21"/>
      <c r="R68" s="579" t="s">
        <v>876</v>
      </c>
      <c r="S68" s="130" t="e">
        <f t="shared" si="14"/>
        <v>#N/A</v>
      </c>
      <c r="T68" s="175" t="str">
        <f t="shared" si="17"/>
        <v>-</v>
      </c>
      <c r="U68" s="178">
        <f>COUNTIF('DERS PROGRAMI'!$H$5:$J$55,R68)</f>
        <v>117</v>
      </c>
      <c r="V68" s="180">
        <f>COUNTIF('DERS PROGRAMI'!$H$62:$J$106,R68)</f>
        <v>96</v>
      </c>
      <c r="W68" s="181" t="e">
        <f>VLOOKUP(U68,'LİSTE-FORMÜLLER'!$U$1:$V$4,2,0)</f>
        <v>#N/A</v>
      </c>
      <c r="X68" s="182" t="e">
        <f>VLOOKUP(V68,'LİSTE-FORMÜLLER'!$U$1:$V$4,2,0)</f>
        <v>#N/A</v>
      </c>
      <c r="Y68" s="26"/>
      <c r="Z68" s="142" t="s">
        <v>876</v>
      </c>
      <c r="AA68" s="144" t="e">
        <f t="shared" si="19"/>
        <v>#VALUE!</v>
      </c>
      <c r="AB68" s="148" t="str">
        <f>IFERROR(VLOOKUP('DERS YÜKLERİ'!$B$3,T68:AA68,8,0),"")</f>
        <v/>
      </c>
      <c r="AC68" s="142" t="str">
        <f>IFERROR(VLOOKUP('DERS YÜKLERİ'!$B$4,T68:AA68,8,0),"")</f>
        <v/>
      </c>
      <c r="AD68" s="142" t="str">
        <f>IFERROR(VLOOKUP('DERS YÜKLERİ'!$B$5,T68:AA68,8,0),"")</f>
        <v/>
      </c>
      <c r="AE68" s="142" t="str">
        <f>IFERROR(VLOOKUP('DERS YÜKLERİ'!$B$6,T68:AA68,8,0),"")</f>
        <v/>
      </c>
      <c r="AF68" s="142" t="str">
        <f>IFERROR(VLOOKUP('DERS YÜKLERİ'!$B$7,T68:AA68,8,0),"")</f>
        <v/>
      </c>
      <c r="AG68" s="142" t="str">
        <f>IFERROR(VLOOKUP('DERS YÜKLERİ'!$B$8,T68:AA68,8,0),"")</f>
        <v/>
      </c>
      <c r="AH68" s="142" t="str">
        <f>IFERROR(VLOOKUP('DERS YÜKLERİ'!$B$9,T68:AA68,8,0),"")</f>
        <v/>
      </c>
      <c r="AI68" s="142" t="str">
        <f>IFERROR(VLOOKUP('DERS YÜKLERİ'!$B$10,T68:AA68,8,0),"")</f>
        <v/>
      </c>
      <c r="AJ68" s="142" t="str">
        <f>IFERROR(VLOOKUP('DERS YÜKLERİ'!$B$11,T68:AA68,8,0),"")</f>
        <v/>
      </c>
      <c r="AK68" s="142" t="str">
        <f>IFERROR(VLOOKUP('DERS YÜKLERİ'!$B$12,T68:AA68,8,0),"")</f>
        <v/>
      </c>
      <c r="AL68" s="142" t="str">
        <f>IFERROR(VLOOKUP('DERS YÜKLERİ'!$B$13,T68:AA68,8,0),"")</f>
        <v/>
      </c>
      <c r="AM68" s="142" t="str">
        <f>IFERROR(VLOOKUP('DERS YÜKLERİ'!$B$14,T68:AA68,8,0),"")</f>
        <v/>
      </c>
      <c r="AN68" s="142" t="str">
        <f>IFERROR(VLOOKUP('DERS YÜKLERİ'!$B$15,T68:AA68,8,0),"")</f>
        <v/>
      </c>
      <c r="AO68" s="142" t="str">
        <f>IFERROR(VLOOKUP('DERS YÜKLERİ'!$B$16,T68:AA68,8,0),"")</f>
        <v/>
      </c>
      <c r="AP68" s="142" t="str">
        <f>IFERROR(VLOOKUP('DERS YÜKLERİ'!$B$17,T68:AA68,8,0),"")</f>
        <v/>
      </c>
      <c r="AQ68" s="142" t="str">
        <f>IFERROR(VLOOKUP('DERS YÜKLERİ'!$B$18,T68:AA68,8,0),"")</f>
        <v/>
      </c>
      <c r="AR68" s="142" t="str">
        <f>IFERROR(VLOOKUP('DERS YÜKLERİ'!$B$19,T68:AA68,8,0),"")</f>
        <v/>
      </c>
      <c r="AS68" s="142" t="str">
        <f>IFERROR(VLOOKUP('DERS YÜKLERİ'!$B$20,T68:AA68,8,0),"")</f>
        <v/>
      </c>
      <c r="AT68" s="142" t="str">
        <f>IFERROR(VLOOKUP('DERS YÜKLERİ'!$B$21,T68:AA68,8,0),"")</f>
        <v/>
      </c>
      <c r="AU68" s="142" t="str">
        <f>IFERROR(VLOOKUP('DERS YÜKLERİ'!$B$22,T68:AA68,8,0),"")</f>
        <v/>
      </c>
      <c r="AV68" s="142" t="str">
        <f>IFERROR(VLOOKUP('DERS YÜKLERİ'!$B$23,T68:AA68,8,0),"")</f>
        <v/>
      </c>
      <c r="AW68" s="142" t="str">
        <f>IFERROR(VLOOKUP('DERS YÜKLERİ'!$B$25,T68:AA68,8,0),"")</f>
        <v/>
      </c>
      <c r="AX68" s="142" t="str">
        <f>IFERROR(VLOOKUP('DERS YÜKLERİ'!$B$26,T68:AA68,8,0),"")</f>
        <v/>
      </c>
      <c r="AY68" s="142" t="str">
        <f>IFERROR(VLOOKUP('DERS YÜKLERİ'!$B$27,T68:AA68,8,0),"")</f>
        <v/>
      </c>
      <c r="AZ68" s="142" t="str">
        <f>IFERROR(VLOOKUP('DERS YÜKLERİ'!$B$28,T68:AA68,8,0),"")</f>
        <v/>
      </c>
      <c r="BA68" s="142" t="str">
        <f>IFERROR(VLOOKUP('DERS YÜKLERİ'!$B$29,T68:AA68,8,0),"")</f>
        <v/>
      </c>
      <c r="BB68" s="142" t="str">
        <f>IFERROR(VLOOKUP('DERS YÜKLERİ'!$B$30,T68:AA68,8,0),"")</f>
        <v/>
      </c>
      <c r="BC68" s="142" t="str">
        <f>IFERROR(VLOOKUP('DERS YÜKLERİ'!$B$31,T68:AA68,8,0),"")</f>
        <v/>
      </c>
      <c r="BD68" s="142" t="str">
        <f>IFERROR(VLOOKUP('DERS YÜKLERİ'!$B$32,T68:AA68,8,0),"")</f>
        <v/>
      </c>
      <c r="BE68" s="142" t="str">
        <f>IFERROR(VLOOKUP('DERS YÜKLERİ'!$B$33,T68:AA68,8,0),"")</f>
        <v/>
      </c>
      <c r="BF68" s="142" t="str">
        <f>IFERROR(VLOOKUP('DERS YÜKLERİ'!$B$34,T68:AA68,8,0),"")</f>
        <v/>
      </c>
      <c r="BG68" s="142" t="str">
        <f>IFERROR(VLOOKUP('DERS YÜKLERİ'!$B$35,T68:AA68,8,0),"")</f>
        <v/>
      </c>
      <c r="BH68" s="142" t="str">
        <f>IFERROR(VLOOKUP('DERS YÜKLERİ'!$B$36,T68:AA68,8,0),"")</f>
        <v/>
      </c>
      <c r="BI68" s="142" t="str">
        <f>IFERROR(VLOOKUP('DERS YÜKLERİ'!$B$37,T68:AA68,8,0),"")</f>
        <v/>
      </c>
      <c r="BJ68" s="142" t="str">
        <f>IFERROR(VLOOKUP('DERS YÜKLERİ'!$B$38,T68:AA68,8,0),"")</f>
        <v/>
      </c>
      <c r="BK68" s="142" t="str">
        <f>IFERROR(VLOOKUP('DERS YÜKLERİ'!$B$39,T68:AA68,8,0),"")</f>
        <v/>
      </c>
      <c r="BL68" s="142" t="str">
        <f>IFERROR(VLOOKUP('DERS YÜKLERİ'!$B$40,T68:AA68,8,0),"")</f>
        <v/>
      </c>
      <c r="BM68" s="142" t="str">
        <f>IFERROR(VLOOKUP('DERS YÜKLERİ'!$B$41,T68:AA68,8,0),"")</f>
        <v/>
      </c>
      <c r="BN68" s="142" t="str">
        <f>IFERROR(VLOOKUP('DERS YÜKLERİ'!$B$42,T68:AA68,8,0),"")</f>
        <v/>
      </c>
      <c r="BO68" s="142" t="str">
        <f>IFERROR(VLOOKUP('DERS YÜKLERİ'!$B$43,T68:AA68,8,0),"")</f>
        <v/>
      </c>
      <c r="BP68" s="142" t="str">
        <f>IFERROR(VLOOKUP('DERS YÜKLERİ'!$B$44,T68:AA68,8,0),"")</f>
        <v/>
      </c>
      <c r="BQ68" s="142" t="str">
        <f>IFERROR(VLOOKUP('DERS YÜKLERİ'!$B$45,T68:AA68,8,0),"")</f>
        <v/>
      </c>
      <c r="BR68" s="142" t="str">
        <f>IFERROR(VLOOKUP('DERS YÜKLERİ'!$B$46,T68:AA68,8,0),"")</f>
        <v/>
      </c>
      <c r="BS68" s="142" t="str">
        <f>IFERROR(VLOOKUP('DERS YÜKLERİ'!$B$47,T68:AA68,8,0),"")</f>
        <v/>
      </c>
      <c r="BT68" s="26"/>
    </row>
    <row r="69" spans="1:72" ht="19.5" hidden="1" customHeight="1">
      <c r="A69" s="110" t="b">
        <v>0</v>
      </c>
      <c r="B69" s="112" t="str">
        <f t="shared" si="12"/>
        <v>KAPALI</v>
      </c>
      <c r="C69" s="1030"/>
      <c r="D69" s="115" t="str">
        <f>IFERROR(VLOOKUP(F69,'LİSTE-FORMÜLLER'!F:L,2,0),"-")</f>
        <v>-</v>
      </c>
      <c r="E69" s="116" t="str">
        <f>IFERROR(VLOOKUP(F69,'LİSTE-FORMÜLLER'!F:L,3,0),"-")</f>
        <v>-</v>
      </c>
      <c r="F69" s="117"/>
      <c r="G69" s="115" t="str">
        <f>IFERROR(VLOOKUP(F69,'LİSTE-FORMÜLLER'!F:L,5,0),"")</f>
        <v/>
      </c>
      <c r="H69" s="115" t="str">
        <f>IFERROR(VLOOKUP(F69,'LİSTE-FORMÜLLER'!F:L,7,0),"-")</f>
        <v>-</v>
      </c>
      <c r="I69" s="201"/>
      <c r="J69" s="202"/>
      <c r="K69" s="120"/>
      <c r="L69" s="121">
        <f t="shared" si="18"/>
        <v>2</v>
      </c>
      <c r="M69" s="121" t="str">
        <f>IFERROR(VLOOKUP(I69,'LİSTE-FORMÜLLER'!$B$2:$C$89,2,0),"*")</f>
        <v>*</v>
      </c>
      <c r="N69" s="20"/>
      <c r="O69" s="21"/>
      <c r="P69" s="21"/>
      <c r="Q69" s="21"/>
      <c r="R69" s="579" t="s">
        <v>876</v>
      </c>
      <c r="S69" s="130" t="e">
        <f t="shared" si="14"/>
        <v>#N/A</v>
      </c>
      <c r="T69" s="175" t="str">
        <f t="shared" si="17"/>
        <v>-</v>
      </c>
      <c r="U69" s="178">
        <f>COUNTIF('DERS PROGRAMI'!$H$5:$J$55,R69)</f>
        <v>117</v>
      </c>
      <c r="V69" s="180">
        <f>COUNTIF('DERS PROGRAMI'!$H$62:$J$106,R69)</f>
        <v>96</v>
      </c>
      <c r="W69" s="181" t="e">
        <f>VLOOKUP(U69,'LİSTE-FORMÜLLER'!$U$1:$V$4,2,0)</f>
        <v>#N/A</v>
      </c>
      <c r="X69" s="182" t="e">
        <f>VLOOKUP(V69,'LİSTE-FORMÜLLER'!$U$1:$V$4,2,0)</f>
        <v>#N/A</v>
      </c>
      <c r="Y69" s="26"/>
      <c r="Z69" s="142" t="s">
        <v>876</v>
      </c>
      <c r="AA69" s="144" t="e">
        <f t="shared" si="19"/>
        <v>#VALUE!</v>
      </c>
      <c r="AB69" s="148" t="str">
        <f>IFERROR(VLOOKUP('DERS YÜKLERİ'!$B$3,T69:AA69,8,0),"")</f>
        <v/>
      </c>
      <c r="AC69" s="142" t="str">
        <f>IFERROR(VLOOKUP('DERS YÜKLERİ'!$B$4,T69:AA69,8,0),"")</f>
        <v/>
      </c>
      <c r="AD69" s="142" t="str">
        <f>IFERROR(VLOOKUP('DERS YÜKLERİ'!$B$5,T69:AA69,8,0),"")</f>
        <v/>
      </c>
      <c r="AE69" s="142" t="str">
        <f>IFERROR(VLOOKUP('DERS YÜKLERİ'!$B$6,T69:AA69,8,0),"")</f>
        <v/>
      </c>
      <c r="AF69" s="142" t="str">
        <f>IFERROR(VLOOKUP('DERS YÜKLERİ'!$B$7,T69:AA69,8,0),"")</f>
        <v/>
      </c>
      <c r="AG69" s="142" t="str">
        <f>IFERROR(VLOOKUP('DERS YÜKLERİ'!$B$8,T69:AA69,8,0),"")</f>
        <v/>
      </c>
      <c r="AH69" s="142" t="str">
        <f>IFERROR(VLOOKUP('DERS YÜKLERİ'!$B$9,T69:AA69,8,0),"")</f>
        <v/>
      </c>
      <c r="AI69" s="142" t="str">
        <f>IFERROR(VLOOKUP('DERS YÜKLERİ'!$B$10,T69:AA69,8,0),"")</f>
        <v/>
      </c>
      <c r="AJ69" s="142" t="str">
        <f>IFERROR(VLOOKUP('DERS YÜKLERİ'!$B$11,T69:AA69,8,0),"")</f>
        <v/>
      </c>
      <c r="AK69" s="142" t="str">
        <f>IFERROR(VLOOKUP('DERS YÜKLERİ'!$B$12,T69:AA69,8,0),"")</f>
        <v/>
      </c>
      <c r="AL69" s="142" t="str">
        <f>IFERROR(VLOOKUP('DERS YÜKLERİ'!$B$13,T69:AA69,8,0),"")</f>
        <v/>
      </c>
      <c r="AM69" s="142" t="str">
        <f>IFERROR(VLOOKUP('DERS YÜKLERİ'!$B$14,T69:AA69,8,0),"")</f>
        <v/>
      </c>
      <c r="AN69" s="142" t="str">
        <f>IFERROR(VLOOKUP('DERS YÜKLERİ'!$B$15,T69:AA69,8,0),"")</f>
        <v/>
      </c>
      <c r="AO69" s="142" t="str">
        <f>IFERROR(VLOOKUP('DERS YÜKLERİ'!$B$16,T69:AA69,8,0),"")</f>
        <v/>
      </c>
      <c r="AP69" s="142" t="str">
        <f>IFERROR(VLOOKUP('DERS YÜKLERİ'!$B$17,T69:AA69,8,0),"")</f>
        <v/>
      </c>
      <c r="AQ69" s="142" t="str">
        <f>IFERROR(VLOOKUP('DERS YÜKLERİ'!$B$18,T69:AA69,8,0),"")</f>
        <v/>
      </c>
      <c r="AR69" s="142" t="str">
        <f>IFERROR(VLOOKUP('DERS YÜKLERİ'!$B$19,T69:AA69,8,0),"")</f>
        <v/>
      </c>
      <c r="AS69" s="142" t="str">
        <f>IFERROR(VLOOKUP('DERS YÜKLERİ'!$B$20,T69:AA69,8,0),"")</f>
        <v/>
      </c>
      <c r="AT69" s="142" t="str">
        <f>IFERROR(VLOOKUP('DERS YÜKLERİ'!$B$21,T69:AA69,8,0),"")</f>
        <v/>
      </c>
      <c r="AU69" s="142" t="str">
        <f>IFERROR(VLOOKUP('DERS YÜKLERİ'!$B$22,T69:AA69,8,0),"")</f>
        <v/>
      </c>
      <c r="AV69" s="142" t="str">
        <f>IFERROR(VLOOKUP('DERS YÜKLERİ'!$B$23,T69:AA69,8,0),"")</f>
        <v/>
      </c>
      <c r="AW69" s="142" t="str">
        <f>IFERROR(VLOOKUP('DERS YÜKLERİ'!$B$25,T69:AA69,8,0),"")</f>
        <v/>
      </c>
      <c r="AX69" s="142" t="str">
        <f>IFERROR(VLOOKUP('DERS YÜKLERİ'!$B$26,T69:AA69,8,0),"")</f>
        <v/>
      </c>
      <c r="AY69" s="142" t="str">
        <f>IFERROR(VLOOKUP('DERS YÜKLERİ'!$B$27,T69:AA69,8,0),"")</f>
        <v/>
      </c>
      <c r="AZ69" s="142" t="str">
        <f>IFERROR(VLOOKUP('DERS YÜKLERİ'!$B$28,T69:AA69,8,0),"")</f>
        <v/>
      </c>
      <c r="BA69" s="142" t="str">
        <f>IFERROR(VLOOKUP('DERS YÜKLERİ'!$B$29,T69:AA69,8,0),"")</f>
        <v/>
      </c>
      <c r="BB69" s="142" t="str">
        <f>IFERROR(VLOOKUP('DERS YÜKLERİ'!$B$30,T69:AA69,8,0),"")</f>
        <v/>
      </c>
      <c r="BC69" s="142" t="str">
        <f>IFERROR(VLOOKUP('DERS YÜKLERİ'!$B$31,T69:AA69,8,0),"")</f>
        <v/>
      </c>
      <c r="BD69" s="142" t="str">
        <f>IFERROR(VLOOKUP('DERS YÜKLERİ'!$B$32,T69:AA69,8,0),"")</f>
        <v/>
      </c>
      <c r="BE69" s="142" t="str">
        <f>IFERROR(VLOOKUP('DERS YÜKLERİ'!$B$33,T69:AA69,8,0),"")</f>
        <v/>
      </c>
      <c r="BF69" s="142" t="str">
        <f>IFERROR(VLOOKUP('DERS YÜKLERİ'!$B$34,T69:AA69,8,0),"")</f>
        <v/>
      </c>
      <c r="BG69" s="142" t="str">
        <f>IFERROR(VLOOKUP('DERS YÜKLERİ'!$B$35,T69:AA69,8,0),"")</f>
        <v/>
      </c>
      <c r="BH69" s="142" t="str">
        <f>IFERROR(VLOOKUP('DERS YÜKLERİ'!$B$36,T69:AA69,8,0),"")</f>
        <v/>
      </c>
      <c r="BI69" s="142" t="str">
        <f>IFERROR(VLOOKUP('DERS YÜKLERİ'!$B$37,T69:AA69,8,0),"")</f>
        <v/>
      </c>
      <c r="BJ69" s="142" t="str">
        <f>IFERROR(VLOOKUP('DERS YÜKLERİ'!$B$38,T69:AA69,8,0),"")</f>
        <v/>
      </c>
      <c r="BK69" s="142" t="str">
        <f>IFERROR(VLOOKUP('DERS YÜKLERİ'!$B$39,T69:AA69,8,0),"")</f>
        <v/>
      </c>
      <c r="BL69" s="142" t="str">
        <f>IFERROR(VLOOKUP('DERS YÜKLERİ'!$B$40,T69:AA69,8,0),"")</f>
        <v/>
      </c>
      <c r="BM69" s="142" t="str">
        <f>IFERROR(VLOOKUP('DERS YÜKLERİ'!$B$41,T69:AA69,8,0),"")</f>
        <v/>
      </c>
      <c r="BN69" s="142" t="str">
        <f>IFERROR(VLOOKUP('DERS YÜKLERİ'!$B$42,T69:AA69,8,0),"")</f>
        <v/>
      </c>
      <c r="BO69" s="142" t="str">
        <f>IFERROR(VLOOKUP('DERS YÜKLERİ'!$B$43,T69:AA69,8,0),"")</f>
        <v/>
      </c>
      <c r="BP69" s="142" t="str">
        <f>IFERROR(VLOOKUP('DERS YÜKLERİ'!$B$44,T69:AA69,8,0),"")</f>
        <v/>
      </c>
      <c r="BQ69" s="142" t="str">
        <f>IFERROR(VLOOKUP('DERS YÜKLERİ'!$B$45,T69:AA69,8,0),"")</f>
        <v/>
      </c>
      <c r="BR69" s="142" t="str">
        <f>IFERROR(VLOOKUP('DERS YÜKLERİ'!$B$46,T69:AA69,8,0),"")</f>
        <v/>
      </c>
      <c r="BS69" s="142" t="str">
        <f>IFERROR(VLOOKUP('DERS YÜKLERİ'!$B$47,T69:AA69,8,0),"")</f>
        <v/>
      </c>
      <c r="BT69" s="26"/>
    </row>
    <row r="70" spans="1:72" ht="19.5" hidden="1" customHeight="1" outlineLevel="1">
      <c r="A70" s="110" t="b">
        <v>0</v>
      </c>
      <c r="B70" s="112" t="str">
        <f t="shared" si="12"/>
        <v>KAPALI</v>
      </c>
      <c r="C70" s="1030"/>
      <c r="D70" s="115" t="str">
        <f>IFERROR(VLOOKUP(F70,'LİSTE-FORMÜLLER'!F:L,2,0),"-")</f>
        <v>-</v>
      </c>
      <c r="E70" s="116" t="str">
        <f>IFERROR(VLOOKUP(F70,'LİSTE-FORMÜLLER'!F:L,3,0),"-")</f>
        <v>-</v>
      </c>
      <c r="F70" s="117"/>
      <c r="G70" s="115" t="str">
        <f>IFERROR(VLOOKUP(F70,'LİSTE-FORMÜLLER'!F:L,5,0),"")</f>
        <v/>
      </c>
      <c r="H70" s="115" t="str">
        <f>IFERROR(VLOOKUP(F70,'LİSTE-FORMÜLLER'!F:L,7,0),"-")</f>
        <v>-</v>
      </c>
      <c r="I70" s="201"/>
      <c r="J70" s="202"/>
      <c r="K70" s="120"/>
      <c r="L70" s="121">
        <f t="shared" si="18"/>
        <v>2</v>
      </c>
      <c r="M70" s="121" t="str">
        <f>IFERROR(VLOOKUP(I70,'LİSTE-FORMÜLLER'!$B$2:$C$89,2,0),"*")</f>
        <v>*</v>
      </c>
      <c r="N70" s="20"/>
      <c r="O70" s="21"/>
      <c r="P70" s="21"/>
      <c r="Q70" s="21"/>
      <c r="R70" s="579" t="s">
        <v>876</v>
      </c>
      <c r="S70" s="130" t="e">
        <f t="shared" si="14"/>
        <v>#N/A</v>
      </c>
      <c r="T70" s="175" t="str">
        <f t="shared" si="17"/>
        <v>-</v>
      </c>
      <c r="U70" s="178">
        <f>COUNTIF('DERS PROGRAMI'!$H$5:$J$55,R70)</f>
        <v>117</v>
      </c>
      <c r="V70" s="180">
        <f>COUNTIF('DERS PROGRAMI'!$H$62:$J$106,R70)</f>
        <v>96</v>
      </c>
      <c r="W70" s="181" t="e">
        <f>VLOOKUP(U70,'LİSTE-FORMÜLLER'!$U$1:$V$4,2,0)</f>
        <v>#N/A</v>
      </c>
      <c r="X70" s="182" t="e">
        <f>VLOOKUP(V70,'LİSTE-FORMÜLLER'!$U$1:$V$4,2,0)</f>
        <v>#N/A</v>
      </c>
      <c r="Y70" s="26"/>
      <c r="Z70" s="142" t="s">
        <v>876</v>
      </c>
      <c r="AA70" s="144" t="e">
        <f t="shared" si="19"/>
        <v>#VALUE!</v>
      </c>
      <c r="AB70" s="148" t="str">
        <f>IFERROR(VLOOKUP('DERS YÜKLERİ'!$B$3,T70:AA70,8,0),"")</f>
        <v/>
      </c>
      <c r="AC70" s="142" t="str">
        <f>IFERROR(VLOOKUP('DERS YÜKLERİ'!$B$4,T70:AA70,8,0),"")</f>
        <v/>
      </c>
      <c r="AD70" s="142" t="str">
        <f>IFERROR(VLOOKUP('DERS YÜKLERİ'!$B$5,T70:AA70,8,0),"")</f>
        <v/>
      </c>
      <c r="AE70" s="142" t="str">
        <f>IFERROR(VLOOKUP('DERS YÜKLERİ'!$B$6,T70:AA70,8,0),"")</f>
        <v/>
      </c>
      <c r="AF70" s="142" t="str">
        <f>IFERROR(VLOOKUP('DERS YÜKLERİ'!$B$7,T70:AA70,8,0),"")</f>
        <v/>
      </c>
      <c r="AG70" s="142" t="str">
        <f>IFERROR(VLOOKUP('DERS YÜKLERİ'!$B$8,T70:AA70,8,0),"")</f>
        <v/>
      </c>
      <c r="AH70" s="142" t="str">
        <f>IFERROR(VLOOKUP('DERS YÜKLERİ'!$B$9,T70:AA70,8,0),"")</f>
        <v/>
      </c>
      <c r="AI70" s="142" t="str">
        <f>IFERROR(VLOOKUP('DERS YÜKLERİ'!$B$10,T70:AA70,8,0),"")</f>
        <v/>
      </c>
      <c r="AJ70" s="142" t="str">
        <f>IFERROR(VLOOKUP('DERS YÜKLERİ'!$B$11,T70:AA70,8,0),"")</f>
        <v/>
      </c>
      <c r="AK70" s="142" t="str">
        <f>IFERROR(VLOOKUP('DERS YÜKLERİ'!$B$12,T70:AA70,8,0),"")</f>
        <v/>
      </c>
      <c r="AL70" s="142" t="str">
        <f>IFERROR(VLOOKUP('DERS YÜKLERİ'!$B$13,T70:AA70,8,0),"")</f>
        <v/>
      </c>
      <c r="AM70" s="142" t="str">
        <f>IFERROR(VLOOKUP('DERS YÜKLERİ'!$B$14,T70:AA70,8,0),"")</f>
        <v/>
      </c>
      <c r="AN70" s="142" t="str">
        <f>IFERROR(VLOOKUP('DERS YÜKLERİ'!$B$15,T70:AA70,8,0),"")</f>
        <v/>
      </c>
      <c r="AO70" s="142" t="str">
        <f>IFERROR(VLOOKUP('DERS YÜKLERİ'!$B$16,T70:AA70,8,0),"")</f>
        <v/>
      </c>
      <c r="AP70" s="142" t="str">
        <f>IFERROR(VLOOKUP('DERS YÜKLERİ'!$B$17,T70:AA70,8,0),"")</f>
        <v/>
      </c>
      <c r="AQ70" s="142" t="str">
        <f>IFERROR(VLOOKUP('DERS YÜKLERİ'!$B$18,T70:AA70,8,0),"")</f>
        <v/>
      </c>
      <c r="AR70" s="142" t="str">
        <f>IFERROR(VLOOKUP('DERS YÜKLERİ'!$B$19,T70:AA70,8,0),"")</f>
        <v/>
      </c>
      <c r="AS70" s="142" t="str">
        <f>IFERROR(VLOOKUP('DERS YÜKLERİ'!$B$20,T70:AA70,8,0),"")</f>
        <v/>
      </c>
      <c r="AT70" s="142" t="str">
        <f>IFERROR(VLOOKUP('DERS YÜKLERİ'!$B$21,T70:AA70,8,0),"")</f>
        <v/>
      </c>
      <c r="AU70" s="142" t="str">
        <f>IFERROR(VLOOKUP('DERS YÜKLERİ'!$B$22,T70:AA70,8,0),"")</f>
        <v/>
      </c>
      <c r="AV70" s="142" t="str">
        <f>IFERROR(VLOOKUP('DERS YÜKLERİ'!$B$23,T70:AA70,8,0),"")</f>
        <v/>
      </c>
      <c r="AW70" s="142" t="str">
        <f>IFERROR(VLOOKUP('DERS YÜKLERİ'!$B$25,T70:AA70,8,0),"")</f>
        <v/>
      </c>
      <c r="AX70" s="142" t="str">
        <f>IFERROR(VLOOKUP('DERS YÜKLERİ'!$B$26,T70:AA70,8,0),"")</f>
        <v/>
      </c>
      <c r="AY70" s="142" t="str">
        <f>IFERROR(VLOOKUP('DERS YÜKLERİ'!$B$27,T70:AA70,8,0),"")</f>
        <v/>
      </c>
      <c r="AZ70" s="142" t="str">
        <f>IFERROR(VLOOKUP('DERS YÜKLERİ'!$B$28,T70:AA70,8,0),"")</f>
        <v/>
      </c>
      <c r="BA70" s="142" t="str">
        <f>IFERROR(VLOOKUP('DERS YÜKLERİ'!$B$29,T70:AA70,8,0),"")</f>
        <v/>
      </c>
      <c r="BB70" s="142" t="str">
        <f>IFERROR(VLOOKUP('DERS YÜKLERİ'!$B$30,T70:AA70,8,0),"")</f>
        <v/>
      </c>
      <c r="BC70" s="142" t="str">
        <f>IFERROR(VLOOKUP('DERS YÜKLERİ'!$B$31,T70:AA70,8,0),"")</f>
        <v/>
      </c>
      <c r="BD70" s="142" t="str">
        <f>IFERROR(VLOOKUP('DERS YÜKLERİ'!$B$32,T70:AA70,8,0),"")</f>
        <v/>
      </c>
      <c r="BE70" s="142" t="str">
        <f>IFERROR(VLOOKUP('DERS YÜKLERİ'!$B$33,T70:AA70,8,0),"")</f>
        <v/>
      </c>
      <c r="BF70" s="142" t="str">
        <f>IFERROR(VLOOKUP('DERS YÜKLERİ'!$B$34,T70:AA70,8,0),"")</f>
        <v/>
      </c>
      <c r="BG70" s="142" t="str">
        <f>IFERROR(VLOOKUP('DERS YÜKLERİ'!$B$35,T70:AA70,8,0),"")</f>
        <v/>
      </c>
      <c r="BH70" s="142" t="str">
        <f>IFERROR(VLOOKUP('DERS YÜKLERİ'!$B$36,T70:AA70,8,0),"")</f>
        <v/>
      </c>
      <c r="BI70" s="142" t="str">
        <f>IFERROR(VLOOKUP('DERS YÜKLERİ'!$B$37,T70:AA70,8,0),"")</f>
        <v/>
      </c>
      <c r="BJ70" s="142" t="str">
        <f>IFERROR(VLOOKUP('DERS YÜKLERİ'!$B$38,T70:AA70,8,0),"")</f>
        <v/>
      </c>
      <c r="BK70" s="142" t="str">
        <f>IFERROR(VLOOKUP('DERS YÜKLERİ'!$B$39,T70:AA70,8,0),"")</f>
        <v/>
      </c>
      <c r="BL70" s="142" t="str">
        <f>IFERROR(VLOOKUP('DERS YÜKLERİ'!$B$40,T70:AA70,8,0),"")</f>
        <v/>
      </c>
      <c r="BM70" s="142" t="str">
        <f>IFERROR(VLOOKUP('DERS YÜKLERİ'!$B$41,T70:AA70,8,0),"")</f>
        <v/>
      </c>
      <c r="BN70" s="142" t="str">
        <f>IFERROR(VLOOKUP('DERS YÜKLERİ'!$B$42,T70:AA70,8,0),"")</f>
        <v/>
      </c>
      <c r="BO70" s="142" t="str">
        <f>IFERROR(VLOOKUP('DERS YÜKLERİ'!$B$43,T70:AA70,8,0),"")</f>
        <v/>
      </c>
      <c r="BP70" s="142" t="str">
        <f>IFERROR(VLOOKUP('DERS YÜKLERİ'!$B$44,T70:AA70,8,0),"")</f>
        <v/>
      </c>
      <c r="BQ70" s="142" t="str">
        <f>IFERROR(VLOOKUP('DERS YÜKLERİ'!$B$45,T70:AA70,8,0),"")</f>
        <v/>
      </c>
      <c r="BR70" s="142" t="str">
        <f>IFERROR(VLOOKUP('DERS YÜKLERİ'!$B$46,T70:AA70,8,0),"")</f>
        <v/>
      </c>
      <c r="BS70" s="142" t="str">
        <f>IFERROR(VLOOKUP('DERS YÜKLERİ'!$B$47,T70:AA70,8,0),"")</f>
        <v/>
      </c>
      <c r="BT70" s="26"/>
    </row>
    <row r="71" spans="1:72" ht="19.5" hidden="1" customHeight="1">
      <c r="A71" s="110" t="b">
        <v>0</v>
      </c>
      <c r="B71" s="112" t="str">
        <f t="shared" si="12"/>
        <v>KAPALI</v>
      </c>
      <c r="C71" s="1030"/>
      <c r="D71" s="115" t="str">
        <f>IFERROR(VLOOKUP(F71,'LİSTE-FORMÜLLER'!F:L,2,0),"-")</f>
        <v>-</v>
      </c>
      <c r="E71" s="116" t="str">
        <f>IFERROR(VLOOKUP(F71,'LİSTE-FORMÜLLER'!F:L,3,0),"-")</f>
        <v>-</v>
      </c>
      <c r="F71" s="780"/>
      <c r="G71" s="115" t="str">
        <f>IFERROR(VLOOKUP(F71,'LİSTE-FORMÜLLER'!F:L,5,0),"")</f>
        <v/>
      </c>
      <c r="H71" s="115" t="str">
        <f>IFERROR(VLOOKUP(F71,'LİSTE-FORMÜLLER'!F:L,7,0),"-")</f>
        <v>-</v>
      </c>
      <c r="I71" s="387"/>
      <c r="J71" s="388"/>
      <c r="K71" s="203"/>
      <c r="L71" s="121">
        <f t="shared" si="18"/>
        <v>2</v>
      </c>
      <c r="M71" s="121" t="str">
        <f>IFERROR(VLOOKUP(I71,'LİSTE-FORMÜLLER'!$B$2:$C$89,2,0),"*")</f>
        <v>*</v>
      </c>
      <c r="N71" s="20"/>
      <c r="O71" s="21"/>
      <c r="P71" s="21"/>
      <c r="Q71" s="21"/>
      <c r="R71" s="579" t="s">
        <v>876</v>
      </c>
      <c r="S71" s="130" t="e">
        <f t="shared" si="14"/>
        <v>#N/A</v>
      </c>
      <c r="T71" s="175" t="str">
        <f t="shared" si="17"/>
        <v>-</v>
      </c>
      <c r="U71" s="178">
        <f>COUNTIF('DERS PROGRAMI'!$H$5:$J$55,R71)</f>
        <v>117</v>
      </c>
      <c r="V71" s="180">
        <f>COUNTIF('DERS PROGRAMI'!$H$62:$J$106,R71)</f>
        <v>96</v>
      </c>
      <c r="W71" s="181" t="e">
        <f>VLOOKUP(U71,'LİSTE-FORMÜLLER'!$U$1:$V$4,2,0)</f>
        <v>#N/A</v>
      </c>
      <c r="X71" s="182" t="e">
        <f>VLOOKUP(V71,'LİSTE-FORMÜLLER'!$U$1:$V$4,2,0)</f>
        <v>#N/A</v>
      </c>
      <c r="Y71" s="26"/>
      <c r="Z71" s="142" t="s">
        <v>876</v>
      </c>
      <c r="AA71" s="144" t="e">
        <f t="shared" si="19"/>
        <v>#VALUE!</v>
      </c>
      <c r="AB71" s="148" t="str">
        <f>IFERROR(VLOOKUP('DERS YÜKLERİ'!$B$3,T71:AA71,8,0),"")</f>
        <v/>
      </c>
      <c r="AC71" s="142" t="str">
        <f>IFERROR(VLOOKUP('DERS YÜKLERİ'!$B$4,T71:AA71,8,0),"")</f>
        <v/>
      </c>
      <c r="AD71" s="142" t="str">
        <f>IFERROR(VLOOKUP('DERS YÜKLERİ'!$B$5,T71:AA71,8,0),"")</f>
        <v/>
      </c>
      <c r="AE71" s="142" t="str">
        <f>IFERROR(VLOOKUP('DERS YÜKLERİ'!$B$6,T71:AA71,8,0),"")</f>
        <v/>
      </c>
      <c r="AF71" s="142" t="str">
        <f>IFERROR(VLOOKUP('DERS YÜKLERİ'!$B$7,T71:AA71,8,0),"")</f>
        <v/>
      </c>
      <c r="AG71" s="142" t="str">
        <f>IFERROR(VLOOKUP('DERS YÜKLERİ'!$B$8,T71:AA71,8,0),"")</f>
        <v/>
      </c>
      <c r="AH71" s="142" t="str">
        <f>IFERROR(VLOOKUP('DERS YÜKLERİ'!$B$9,T71:AA71,8,0),"")</f>
        <v/>
      </c>
      <c r="AI71" s="142" t="str">
        <f>IFERROR(VLOOKUP('DERS YÜKLERİ'!$B$10,T71:AA71,8,0),"")</f>
        <v/>
      </c>
      <c r="AJ71" s="142" t="str">
        <f>IFERROR(VLOOKUP('DERS YÜKLERİ'!$B$11,T71:AA71,8,0),"")</f>
        <v/>
      </c>
      <c r="AK71" s="142" t="str">
        <f>IFERROR(VLOOKUP('DERS YÜKLERİ'!$B$12,T71:AA71,8,0),"")</f>
        <v/>
      </c>
      <c r="AL71" s="142" t="str">
        <f>IFERROR(VLOOKUP('DERS YÜKLERİ'!$B$13,T71:AA71,8,0),"")</f>
        <v/>
      </c>
      <c r="AM71" s="142" t="str">
        <f>IFERROR(VLOOKUP('DERS YÜKLERİ'!$B$14,T71:AA71,8,0),"")</f>
        <v/>
      </c>
      <c r="AN71" s="142" t="str">
        <f>IFERROR(VLOOKUP('DERS YÜKLERİ'!$B$15,T71:AA71,8,0),"")</f>
        <v/>
      </c>
      <c r="AO71" s="142" t="str">
        <f>IFERROR(VLOOKUP('DERS YÜKLERİ'!$B$16,T71:AA71,8,0),"")</f>
        <v/>
      </c>
      <c r="AP71" s="142" t="str">
        <f>IFERROR(VLOOKUP('DERS YÜKLERİ'!$B$17,T71:AA71,8,0),"")</f>
        <v/>
      </c>
      <c r="AQ71" s="142" t="str">
        <f>IFERROR(VLOOKUP('DERS YÜKLERİ'!$B$18,T71:AA71,8,0),"")</f>
        <v/>
      </c>
      <c r="AR71" s="142" t="str">
        <f>IFERROR(VLOOKUP('DERS YÜKLERİ'!$B$19,T71:AA71,8,0),"")</f>
        <v/>
      </c>
      <c r="AS71" s="142" t="str">
        <f>IFERROR(VLOOKUP('DERS YÜKLERİ'!$B$20,T71:AA71,8,0),"")</f>
        <v/>
      </c>
      <c r="AT71" s="142" t="str">
        <f>IFERROR(VLOOKUP('DERS YÜKLERİ'!$B$21,T71:AA71,8,0),"")</f>
        <v/>
      </c>
      <c r="AU71" s="142" t="str">
        <f>IFERROR(VLOOKUP('DERS YÜKLERİ'!$B$22,T71:AA71,8,0),"")</f>
        <v/>
      </c>
      <c r="AV71" s="142" t="str">
        <f>IFERROR(VLOOKUP('DERS YÜKLERİ'!$B$23,T71:AA71,8,0),"")</f>
        <v/>
      </c>
      <c r="AW71" s="142" t="str">
        <f>IFERROR(VLOOKUP('DERS YÜKLERİ'!$B$25,T71:AA71,8,0),"")</f>
        <v/>
      </c>
      <c r="AX71" s="142" t="str">
        <f>IFERROR(VLOOKUP('DERS YÜKLERİ'!$B$26,T71:AA71,8,0),"")</f>
        <v/>
      </c>
      <c r="AY71" s="142" t="str">
        <f>IFERROR(VLOOKUP('DERS YÜKLERİ'!$B$27,T71:AA71,8,0),"")</f>
        <v/>
      </c>
      <c r="AZ71" s="142" t="str">
        <f>IFERROR(VLOOKUP('DERS YÜKLERİ'!$B$28,T71:AA71,8,0),"")</f>
        <v/>
      </c>
      <c r="BA71" s="142" t="str">
        <f>IFERROR(VLOOKUP('DERS YÜKLERİ'!$B$29,T71:AA71,8,0),"")</f>
        <v/>
      </c>
      <c r="BB71" s="142" t="str">
        <f>IFERROR(VLOOKUP('DERS YÜKLERİ'!$B$30,T71:AA71,8,0),"")</f>
        <v/>
      </c>
      <c r="BC71" s="142" t="str">
        <f>IFERROR(VLOOKUP('DERS YÜKLERİ'!$B$31,T71:AA71,8,0),"")</f>
        <v/>
      </c>
      <c r="BD71" s="142" t="str">
        <f>IFERROR(VLOOKUP('DERS YÜKLERİ'!$B$32,T71:AA71,8,0),"")</f>
        <v/>
      </c>
      <c r="BE71" s="142" t="str">
        <f>IFERROR(VLOOKUP('DERS YÜKLERİ'!$B$33,T71:AA71,8,0),"")</f>
        <v/>
      </c>
      <c r="BF71" s="142" t="str">
        <f>IFERROR(VLOOKUP('DERS YÜKLERİ'!$B$34,T71:AA71,8,0),"")</f>
        <v/>
      </c>
      <c r="BG71" s="142" t="str">
        <f>IFERROR(VLOOKUP('DERS YÜKLERİ'!$B$35,T71:AA71,8,0),"")</f>
        <v/>
      </c>
      <c r="BH71" s="142" t="str">
        <f>IFERROR(VLOOKUP('DERS YÜKLERİ'!$B$36,T71:AA71,8,0),"")</f>
        <v/>
      </c>
      <c r="BI71" s="142" t="str">
        <f>IFERROR(VLOOKUP('DERS YÜKLERİ'!$B$37,T71:AA71,8,0),"")</f>
        <v/>
      </c>
      <c r="BJ71" s="142" t="str">
        <f>IFERROR(VLOOKUP('DERS YÜKLERİ'!$B$38,T71:AA71,8,0),"")</f>
        <v/>
      </c>
      <c r="BK71" s="142" t="str">
        <f>IFERROR(VLOOKUP('DERS YÜKLERİ'!$B$39,T71:AA71,8,0),"")</f>
        <v/>
      </c>
      <c r="BL71" s="142" t="str">
        <f>IFERROR(VLOOKUP('DERS YÜKLERİ'!$B$40,T71:AA71,8,0),"")</f>
        <v/>
      </c>
      <c r="BM71" s="142" t="str">
        <f>IFERROR(VLOOKUP('DERS YÜKLERİ'!$B$41,T71:AA71,8,0),"")</f>
        <v/>
      </c>
      <c r="BN71" s="142" t="str">
        <f>IFERROR(VLOOKUP('DERS YÜKLERİ'!$B$42,T71:AA71,8,0),"")</f>
        <v/>
      </c>
      <c r="BO71" s="142" t="str">
        <f>IFERROR(VLOOKUP('DERS YÜKLERİ'!$B$43,T71:AA71,8,0),"")</f>
        <v/>
      </c>
      <c r="BP71" s="142" t="str">
        <f>IFERROR(VLOOKUP('DERS YÜKLERİ'!$B$44,T71:AA71,8,0),"")</f>
        <v/>
      </c>
      <c r="BQ71" s="142" t="str">
        <f>IFERROR(VLOOKUP('DERS YÜKLERİ'!$B$45,T71:AA71,8,0),"")</f>
        <v/>
      </c>
      <c r="BR71" s="142" t="str">
        <f>IFERROR(VLOOKUP('DERS YÜKLERİ'!$B$46,T71:AA71,8,0),"")</f>
        <v/>
      </c>
      <c r="BS71" s="142" t="str">
        <f>IFERROR(VLOOKUP('DERS YÜKLERİ'!$B$47,T71:AA71,8,0),"")</f>
        <v/>
      </c>
      <c r="BT71" s="26"/>
    </row>
    <row r="72" spans="1:72" ht="19.5" hidden="1" customHeight="1" outlineLevel="1">
      <c r="A72" s="110" t="b">
        <v>0</v>
      </c>
      <c r="B72" s="112" t="str">
        <f t="shared" si="12"/>
        <v>KAPALI</v>
      </c>
      <c r="C72" s="1030"/>
      <c r="D72" s="115" t="str">
        <f>IFERROR(VLOOKUP(F72,'LİSTE-FORMÜLLER'!F:L,2,0),"-")</f>
        <v>-</v>
      </c>
      <c r="E72" s="116" t="str">
        <f>IFERROR(VLOOKUP(F72,'LİSTE-FORMÜLLER'!F:L,3,0),"-")</f>
        <v>-</v>
      </c>
      <c r="F72" s="117"/>
      <c r="G72" s="115" t="str">
        <f>IFERROR(VLOOKUP(F72,'LİSTE-FORMÜLLER'!F:L,5,0),"")</f>
        <v/>
      </c>
      <c r="H72" s="115" t="str">
        <f>IFERROR(VLOOKUP(F72,'LİSTE-FORMÜLLER'!F:L,7,0),"-")</f>
        <v>-</v>
      </c>
      <c r="I72" s="387"/>
      <c r="J72" s="388"/>
      <c r="K72" s="203"/>
      <c r="L72" s="121">
        <f t="shared" si="18"/>
        <v>2</v>
      </c>
      <c r="M72" s="121" t="str">
        <f>IFERROR(VLOOKUP(I72,'LİSTE-FORMÜLLER'!$B$2:$C$89,2,0),"*")</f>
        <v>*</v>
      </c>
      <c r="N72" s="20"/>
      <c r="O72" s="21"/>
      <c r="P72" s="21"/>
      <c r="Q72" s="21"/>
      <c r="R72" s="579" t="s">
        <v>876</v>
      </c>
      <c r="S72" s="130" t="e">
        <f t="shared" si="14"/>
        <v>#N/A</v>
      </c>
      <c r="T72" s="175" t="str">
        <f t="shared" si="17"/>
        <v>-</v>
      </c>
      <c r="U72" s="178">
        <f>COUNTIF('DERS PROGRAMI'!$H$5:$J$55,R72)</f>
        <v>117</v>
      </c>
      <c r="V72" s="180">
        <f>COUNTIF('DERS PROGRAMI'!$H$62:$J$106,R72)</f>
        <v>96</v>
      </c>
      <c r="W72" s="181" t="e">
        <f>VLOOKUP(U72,'LİSTE-FORMÜLLER'!$U$1:$V$4,2,0)</f>
        <v>#N/A</v>
      </c>
      <c r="X72" s="182" t="e">
        <f>VLOOKUP(V72,'LİSTE-FORMÜLLER'!$U$1:$V$4,2,0)</f>
        <v>#N/A</v>
      </c>
      <c r="Y72" s="26"/>
      <c r="Z72" s="142" t="s">
        <v>876</v>
      </c>
      <c r="AA72" s="144" t="e">
        <f t="shared" si="19"/>
        <v>#VALUE!</v>
      </c>
      <c r="AB72" s="148" t="str">
        <f>IFERROR(VLOOKUP('DERS YÜKLERİ'!$B$3,T72:AA72,8,0),"")</f>
        <v/>
      </c>
      <c r="AC72" s="142" t="str">
        <f>IFERROR(VLOOKUP('DERS YÜKLERİ'!$B$4,T72:AA72,8,0),"")</f>
        <v/>
      </c>
      <c r="AD72" s="142" t="str">
        <f>IFERROR(VLOOKUP('DERS YÜKLERİ'!$B$5,T72:AA72,8,0),"")</f>
        <v/>
      </c>
      <c r="AE72" s="142" t="str">
        <f>IFERROR(VLOOKUP('DERS YÜKLERİ'!$B$6,T72:AA72,8,0),"")</f>
        <v/>
      </c>
      <c r="AF72" s="142" t="str">
        <f>IFERROR(VLOOKUP('DERS YÜKLERİ'!$B$7,T72:AA72,8,0),"")</f>
        <v/>
      </c>
      <c r="AG72" s="142" t="str">
        <f>IFERROR(VLOOKUP('DERS YÜKLERİ'!$B$8,T72:AA72,8,0),"")</f>
        <v/>
      </c>
      <c r="AH72" s="142" t="str">
        <f>IFERROR(VLOOKUP('DERS YÜKLERİ'!$B$9,T72:AA72,8,0),"")</f>
        <v/>
      </c>
      <c r="AI72" s="142" t="str">
        <f>IFERROR(VLOOKUP('DERS YÜKLERİ'!$B$10,T72:AA72,8,0),"")</f>
        <v/>
      </c>
      <c r="AJ72" s="142" t="str">
        <f>IFERROR(VLOOKUP('DERS YÜKLERİ'!$B$11,T72:AA72,8,0),"")</f>
        <v/>
      </c>
      <c r="AK72" s="142" t="str">
        <f>IFERROR(VLOOKUP('DERS YÜKLERİ'!$B$12,T72:AA72,8,0),"")</f>
        <v/>
      </c>
      <c r="AL72" s="142" t="str">
        <f>IFERROR(VLOOKUP('DERS YÜKLERİ'!$B$13,T72:AA72,8,0),"")</f>
        <v/>
      </c>
      <c r="AM72" s="142" t="str">
        <f>IFERROR(VLOOKUP('DERS YÜKLERİ'!$B$14,T72:AA72,8,0),"")</f>
        <v/>
      </c>
      <c r="AN72" s="142" t="str">
        <f>IFERROR(VLOOKUP('DERS YÜKLERİ'!$B$15,T72:AA72,8,0),"")</f>
        <v/>
      </c>
      <c r="AO72" s="142" t="str">
        <f>IFERROR(VLOOKUP('DERS YÜKLERİ'!$B$16,T72:AA72,8,0),"")</f>
        <v/>
      </c>
      <c r="AP72" s="142" t="str">
        <f>IFERROR(VLOOKUP('DERS YÜKLERİ'!$B$17,T72:AA72,8,0),"")</f>
        <v/>
      </c>
      <c r="AQ72" s="142" t="str">
        <f>IFERROR(VLOOKUP('DERS YÜKLERİ'!$B$18,T72:AA72,8,0),"")</f>
        <v/>
      </c>
      <c r="AR72" s="142" t="str">
        <f>IFERROR(VLOOKUP('DERS YÜKLERİ'!$B$19,T72:AA72,8,0),"")</f>
        <v/>
      </c>
      <c r="AS72" s="142" t="str">
        <f>IFERROR(VLOOKUP('DERS YÜKLERİ'!$B$20,T72:AA72,8,0),"")</f>
        <v/>
      </c>
      <c r="AT72" s="142" t="str">
        <f>IFERROR(VLOOKUP('DERS YÜKLERİ'!$B$21,T72:AA72,8,0),"")</f>
        <v/>
      </c>
      <c r="AU72" s="142" t="str">
        <f>IFERROR(VLOOKUP('DERS YÜKLERİ'!$B$22,T72:AA72,8,0),"")</f>
        <v/>
      </c>
      <c r="AV72" s="142" t="str">
        <f>IFERROR(VLOOKUP('DERS YÜKLERİ'!$B$23,T72:AA72,8,0),"")</f>
        <v/>
      </c>
      <c r="AW72" s="142" t="str">
        <f>IFERROR(VLOOKUP('DERS YÜKLERİ'!$B$25,T72:AA72,8,0),"")</f>
        <v/>
      </c>
      <c r="AX72" s="142" t="str">
        <f>IFERROR(VLOOKUP('DERS YÜKLERİ'!$B$26,T72:AA72,8,0),"")</f>
        <v/>
      </c>
      <c r="AY72" s="142" t="str">
        <f>IFERROR(VLOOKUP('DERS YÜKLERİ'!$B$27,T72:AA72,8,0),"")</f>
        <v/>
      </c>
      <c r="AZ72" s="142" t="str">
        <f>IFERROR(VLOOKUP('DERS YÜKLERİ'!$B$28,T72:AA72,8,0),"")</f>
        <v/>
      </c>
      <c r="BA72" s="142" t="str">
        <f>IFERROR(VLOOKUP('DERS YÜKLERİ'!$B$29,T72:AA72,8,0),"")</f>
        <v/>
      </c>
      <c r="BB72" s="142" t="str">
        <f>IFERROR(VLOOKUP('DERS YÜKLERİ'!$B$30,T72:AA72,8,0),"")</f>
        <v/>
      </c>
      <c r="BC72" s="142" t="str">
        <f>IFERROR(VLOOKUP('DERS YÜKLERİ'!$B$31,T72:AA72,8,0),"")</f>
        <v/>
      </c>
      <c r="BD72" s="142" t="str">
        <f>IFERROR(VLOOKUP('DERS YÜKLERİ'!$B$32,T72:AA72,8,0),"")</f>
        <v/>
      </c>
      <c r="BE72" s="142" t="str">
        <f>IFERROR(VLOOKUP('DERS YÜKLERİ'!$B$33,T72:AA72,8,0),"")</f>
        <v/>
      </c>
      <c r="BF72" s="142" t="str">
        <f>IFERROR(VLOOKUP('DERS YÜKLERİ'!$B$34,T72:AA72,8,0),"")</f>
        <v/>
      </c>
      <c r="BG72" s="142" t="str">
        <f>IFERROR(VLOOKUP('DERS YÜKLERİ'!$B$35,T72:AA72,8,0),"")</f>
        <v/>
      </c>
      <c r="BH72" s="142" t="str">
        <f>IFERROR(VLOOKUP('DERS YÜKLERİ'!$B$36,T72:AA72,8,0),"")</f>
        <v/>
      </c>
      <c r="BI72" s="142" t="str">
        <f>IFERROR(VLOOKUP('DERS YÜKLERİ'!$B$37,T72:AA72,8,0),"")</f>
        <v/>
      </c>
      <c r="BJ72" s="142" t="str">
        <f>IFERROR(VLOOKUP('DERS YÜKLERİ'!$B$38,T72:AA72,8,0),"")</f>
        <v/>
      </c>
      <c r="BK72" s="142" t="str">
        <f>IFERROR(VLOOKUP('DERS YÜKLERİ'!$B$39,T72:AA72,8,0),"")</f>
        <v/>
      </c>
      <c r="BL72" s="142" t="str">
        <f>IFERROR(VLOOKUP('DERS YÜKLERİ'!$B$40,T72:AA72,8,0),"")</f>
        <v/>
      </c>
      <c r="BM72" s="142" t="str">
        <f>IFERROR(VLOOKUP('DERS YÜKLERİ'!$B$41,T72:AA72,8,0),"")</f>
        <v/>
      </c>
      <c r="BN72" s="142" t="str">
        <f>IFERROR(VLOOKUP('DERS YÜKLERİ'!$B$42,T72:AA72,8,0),"")</f>
        <v/>
      </c>
      <c r="BO72" s="142" t="str">
        <f>IFERROR(VLOOKUP('DERS YÜKLERİ'!$B$43,T72:AA72,8,0),"")</f>
        <v/>
      </c>
      <c r="BP72" s="142" t="str">
        <f>IFERROR(VLOOKUP('DERS YÜKLERİ'!$B$44,T72:AA72,8,0),"")</f>
        <v/>
      </c>
      <c r="BQ72" s="142" t="str">
        <f>IFERROR(VLOOKUP('DERS YÜKLERİ'!$B$45,T72:AA72,8,0),"")</f>
        <v/>
      </c>
      <c r="BR72" s="142" t="str">
        <f>IFERROR(VLOOKUP('DERS YÜKLERİ'!$B$46,T72:AA72,8,0),"")</f>
        <v/>
      </c>
      <c r="BS72" s="142" t="str">
        <f>IFERROR(VLOOKUP('DERS YÜKLERİ'!$B$47,T72:AA72,8,0),"")</f>
        <v/>
      </c>
      <c r="BT72" s="26"/>
    </row>
    <row r="73" spans="1:72" ht="19.5" hidden="1" customHeight="1">
      <c r="A73" s="110" t="b">
        <v>0</v>
      </c>
      <c r="B73" s="112" t="str">
        <f t="shared" si="12"/>
        <v>KAPALI</v>
      </c>
      <c r="C73" s="1030"/>
      <c r="D73" s="115" t="str">
        <f>IFERROR(VLOOKUP(F73,'LİSTE-FORMÜLLER'!F:L,2,0),"-")</f>
        <v>-</v>
      </c>
      <c r="E73" s="116" t="str">
        <f>IFERROR(VLOOKUP(F73,'LİSTE-FORMÜLLER'!F:L,3,0),"-")</f>
        <v>-</v>
      </c>
      <c r="F73" s="117"/>
      <c r="G73" s="115" t="str">
        <f>IFERROR(VLOOKUP(F73,'LİSTE-FORMÜLLER'!F:L,5,0),"")</f>
        <v/>
      </c>
      <c r="H73" s="115" t="str">
        <f>IFERROR(VLOOKUP(F73,'LİSTE-FORMÜLLER'!F:L,7,0),"-")</f>
        <v>-</v>
      </c>
      <c r="I73" s="201"/>
      <c r="J73" s="202"/>
      <c r="K73" s="120"/>
      <c r="L73" s="121">
        <f t="shared" si="18"/>
        <v>2</v>
      </c>
      <c r="M73" s="121" t="str">
        <f>IFERROR(VLOOKUP(I73,'LİSTE-FORMÜLLER'!$B$2:$C$89,2,0),"*")</f>
        <v>*</v>
      </c>
      <c r="N73" s="20"/>
      <c r="O73" s="21"/>
      <c r="P73" s="21"/>
      <c r="Q73" s="21"/>
      <c r="R73" s="579" t="s">
        <v>876</v>
      </c>
      <c r="S73" s="130" t="e">
        <f t="shared" si="14"/>
        <v>#N/A</v>
      </c>
      <c r="T73" s="175" t="str">
        <f t="shared" si="17"/>
        <v>-</v>
      </c>
      <c r="U73" s="178">
        <f>COUNTIF('DERS PROGRAMI'!$H$5:$J$55,R73)</f>
        <v>117</v>
      </c>
      <c r="V73" s="180">
        <f>COUNTIF('DERS PROGRAMI'!$H$62:$J$106,R73)</f>
        <v>96</v>
      </c>
      <c r="W73" s="181" t="e">
        <f>VLOOKUP(U73,'LİSTE-FORMÜLLER'!$U$1:$V$4,2,0)</f>
        <v>#N/A</v>
      </c>
      <c r="X73" s="182" t="e">
        <f>VLOOKUP(V73,'LİSTE-FORMÜLLER'!$U$1:$V$4,2,0)</f>
        <v>#N/A</v>
      </c>
      <c r="Y73" s="26"/>
      <c r="Z73" s="142" t="s">
        <v>876</v>
      </c>
      <c r="AA73" s="144" t="e">
        <f t="shared" si="19"/>
        <v>#VALUE!</v>
      </c>
      <c r="AB73" s="148" t="str">
        <f>IFERROR(VLOOKUP('DERS YÜKLERİ'!$B$3,T73:AA73,8,0),"")</f>
        <v/>
      </c>
      <c r="AC73" s="142" t="str">
        <f>IFERROR(VLOOKUP('DERS YÜKLERİ'!$B$4,T73:AA73,8,0),"")</f>
        <v/>
      </c>
      <c r="AD73" s="142" t="str">
        <f>IFERROR(VLOOKUP('DERS YÜKLERİ'!$B$5,T73:AA73,8,0),"")</f>
        <v/>
      </c>
      <c r="AE73" s="142" t="str">
        <f>IFERROR(VLOOKUP('DERS YÜKLERİ'!$B$6,T73:AA73,8,0),"")</f>
        <v/>
      </c>
      <c r="AF73" s="142" t="str">
        <f>IFERROR(VLOOKUP('DERS YÜKLERİ'!$B$7,T73:AA73,8,0),"")</f>
        <v/>
      </c>
      <c r="AG73" s="142" t="str">
        <f>IFERROR(VLOOKUP('DERS YÜKLERİ'!$B$8,T73:AA73,8,0),"")</f>
        <v/>
      </c>
      <c r="AH73" s="142" t="str">
        <f>IFERROR(VLOOKUP('DERS YÜKLERİ'!$B$9,T73:AA73,8,0),"")</f>
        <v/>
      </c>
      <c r="AI73" s="142" t="str">
        <f>IFERROR(VLOOKUP('DERS YÜKLERİ'!$B$10,T73:AA73,8,0),"")</f>
        <v/>
      </c>
      <c r="AJ73" s="142" t="str">
        <f>IFERROR(VLOOKUP('DERS YÜKLERİ'!$B$11,T73:AA73,8,0),"")</f>
        <v/>
      </c>
      <c r="AK73" s="142" t="str">
        <f>IFERROR(VLOOKUP('DERS YÜKLERİ'!$B$12,T73:AA73,8,0),"")</f>
        <v/>
      </c>
      <c r="AL73" s="142" t="str">
        <f>IFERROR(VLOOKUP('DERS YÜKLERİ'!$B$13,T73:AA73,8,0),"")</f>
        <v/>
      </c>
      <c r="AM73" s="142" t="str">
        <f>IFERROR(VLOOKUP('DERS YÜKLERİ'!$B$14,T73:AA73,8,0),"")</f>
        <v/>
      </c>
      <c r="AN73" s="142" t="str">
        <f>IFERROR(VLOOKUP('DERS YÜKLERİ'!$B$15,T73:AA73,8,0),"")</f>
        <v/>
      </c>
      <c r="AO73" s="142" t="str">
        <f>IFERROR(VLOOKUP('DERS YÜKLERİ'!$B$16,T73:AA73,8,0),"")</f>
        <v/>
      </c>
      <c r="AP73" s="142" t="str">
        <f>IFERROR(VLOOKUP('DERS YÜKLERİ'!$B$17,T73:AA73,8,0),"")</f>
        <v/>
      </c>
      <c r="AQ73" s="142" t="str">
        <f>IFERROR(VLOOKUP('DERS YÜKLERİ'!$B$18,T73:AA73,8,0),"")</f>
        <v/>
      </c>
      <c r="AR73" s="142" t="str">
        <f>IFERROR(VLOOKUP('DERS YÜKLERİ'!$B$19,T73:AA73,8,0),"")</f>
        <v/>
      </c>
      <c r="AS73" s="142" t="str">
        <f>IFERROR(VLOOKUP('DERS YÜKLERİ'!$B$20,T73:AA73,8,0),"")</f>
        <v/>
      </c>
      <c r="AT73" s="142" t="str">
        <f>IFERROR(VLOOKUP('DERS YÜKLERİ'!$B$21,T73:AA73,8,0),"")</f>
        <v/>
      </c>
      <c r="AU73" s="142" t="str">
        <f>IFERROR(VLOOKUP('DERS YÜKLERİ'!$B$22,T73:AA73,8,0),"")</f>
        <v/>
      </c>
      <c r="AV73" s="142" t="str">
        <f>IFERROR(VLOOKUP('DERS YÜKLERİ'!$B$23,T73:AA73,8,0),"")</f>
        <v/>
      </c>
      <c r="AW73" s="142" t="str">
        <f>IFERROR(VLOOKUP('DERS YÜKLERİ'!$B$25,T73:AA73,8,0),"")</f>
        <v/>
      </c>
      <c r="AX73" s="142" t="str">
        <f>IFERROR(VLOOKUP('DERS YÜKLERİ'!$B$26,T73:AA73,8,0),"")</f>
        <v/>
      </c>
      <c r="AY73" s="142" t="str">
        <f>IFERROR(VLOOKUP('DERS YÜKLERİ'!$B$27,T73:AA73,8,0),"")</f>
        <v/>
      </c>
      <c r="AZ73" s="142" t="str">
        <f>IFERROR(VLOOKUP('DERS YÜKLERİ'!$B$28,T73:AA73,8,0),"")</f>
        <v/>
      </c>
      <c r="BA73" s="142" t="str">
        <f>IFERROR(VLOOKUP('DERS YÜKLERİ'!$B$29,T73:AA73,8,0),"")</f>
        <v/>
      </c>
      <c r="BB73" s="142" t="str">
        <f>IFERROR(VLOOKUP('DERS YÜKLERİ'!$B$30,T73:AA73,8,0),"")</f>
        <v/>
      </c>
      <c r="BC73" s="142" t="str">
        <f>IFERROR(VLOOKUP('DERS YÜKLERİ'!$B$31,T73:AA73,8,0),"")</f>
        <v/>
      </c>
      <c r="BD73" s="142" t="str">
        <f>IFERROR(VLOOKUP('DERS YÜKLERİ'!$B$32,T73:AA73,8,0),"")</f>
        <v/>
      </c>
      <c r="BE73" s="142" t="str">
        <f>IFERROR(VLOOKUP('DERS YÜKLERİ'!$B$33,T73:AA73,8,0),"")</f>
        <v/>
      </c>
      <c r="BF73" s="142" t="str">
        <f>IFERROR(VLOOKUP('DERS YÜKLERİ'!$B$34,T73:AA73,8,0),"")</f>
        <v/>
      </c>
      <c r="BG73" s="142" t="str">
        <f>IFERROR(VLOOKUP('DERS YÜKLERİ'!$B$35,T73:AA73,8,0),"")</f>
        <v/>
      </c>
      <c r="BH73" s="142" t="str">
        <f>IFERROR(VLOOKUP('DERS YÜKLERİ'!$B$36,T73:AA73,8,0),"")</f>
        <v/>
      </c>
      <c r="BI73" s="142" t="str">
        <f>IFERROR(VLOOKUP('DERS YÜKLERİ'!$B$37,T73:AA73,8,0),"")</f>
        <v/>
      </c>
      <c r="BJ73" s="142" t="str">
        <f>IFERROR(VLOOKUP('DERS YÜKLERİ'!$B$38,T73:AA73,8,0),"")</f>
        <v/>
      </c>
      <c r="BK73" s="142" t="str">
        <f>IFERROR(VLOOKUP('DERS YÜKLERİ'!$B$39,T73:AA73,8,0),"")</f>
        <v/>
      </c>
      <c r="BL73" s="142" t="str">
        <f>IFERROR(VLOOKUP('DERS YÜKLERİ'!$B$40,T73:AA73,8,0),"")</f>
        <v/>
      </c>
      <c r="BM73" s="142" t="str">
        <f>IFERROR(VLOOKUP('DERS YÜKLERİ'!$B$41,T73:AA73,8,0),"")</f>
        <v/>
      </c>
      <c r="BN73" s="142" t="str">
        <f>IFERROR(VLOOKUP('DERS YÜKLERİ'!$B$42,T73:AA73,8,0),"")</f>
        <v/>
      </c>
      <c r="BO73" s="142" t="str">
        <f>IFERROR(VLOOKUP('DERS YÜKLERİ'!$B$43,T73:AA73,8,0),"")</f>
        <v/>
      </c>
      <c r="BP73" s="142" t="str">
        <f>IFERROR(VLOOKUP('DERS YÜKLERİ'!$B$44,T73:AA73,8,0),"")</f>
        <v/>
      </c>
      <c r="BQ73" s="142" t="str">
        <f>IFERROR(VLOOKUP('DERS YÜKLERİ'!$B$45,T73:AA73,8,0),"")</f>
        <v/>
      </c>
      <c r="BR73" s="142" t="str">
        <f>IFERROR(VLOOKUP('DERS YÜKLERİ'!$B$46,T73:AA73,8,0),"")</f>
        <v/>
      </c>
      <c r="BS73" s="142" t="str">
        <f>IFERROR(VLOOKUP('DERS YÜKLERİ'!$B$47,T73:AA73,8,0),"")</f>
        <v/>
      </c>
      <c r="BT73" s="26"/>
    </row>
    <row r="74" spans="1:72" ht="19.5" hidden="1" customHeight="1" outlineLevel="1">
      <c r="A74" s="110" t="b">
        <v>0</v>
      </c>
      <c r="B74" s="112" t="str">
        <f t="shared" si="12"/>
        <v>KAPALI</v>
      </c>
      <c r="C74" s="1030"/>
      <c r="D74" s="115" t="str">
        <f>IFERROR(VLOOKUP(F74,'LİSTE-FORMÜLLER'!F:L,2,0),"-")</f>
        <v>-</v>
      </c>
      <c r="E74" s="116" t="str">
        <f>IFERROR(VLOOKUP(F74,'LİSTE-FORMÜLLER'!F:L,3,0),"-")</f>
        <v>-</v>
      </c>
      <c r="F74" s="117"/>
      <c r="G74" s="115" t="str">
        <f>IFERROR(VLOOKUP(F74,'LİSTE-FORMÜLLER'!F:L,5,0),"")</f>
        <v/>
      </c>
      <c r="H74" s="115" t="str">
        <f>IFERROR(VLOOKUP(F74,'LİSTE-FORMÜLLER'!F:L,7,0),"-")</f>
        <v>-</v>
      </c>
      <c r="I74" s="201"/>
      <c r="J74" s="202"/>
      <c r="K74" s="120"/>
      <c r="L74" s="121">
        <f t="shared" si="18"/>
        <v>2</v>
      </c>
      <c r="M74" s="121" t="str">
        <f>IFERROR(VLOOKUP(I74,'LİSTE-FORMÜLLER'!$B$2:$C$89,2,0),"*")</f>
        <v>*</v>
      </c>
      <c r="N74" s="20"/>
      <c r="O74" s="21"/>
      <c r="P74" s="21"/>
      <c r="Q74" s="21"/>
      <c r="R74" s="579" t="s">
        <v>876</v>
      </c>
      <c r="S74" s="130" t="e">
        <f t="shared" si="14"/>
        <v>#N/A</v>
      </c>
      <c r="T74" s="175" t="str">
        <f t="shared" si="17"/>
        <v>-</v>
      </c>
      <c r="U74" s="178">
        <f>COUNTIF('DERS PROGRAMI'!$H$5:$J$55,R74)</f>
        <v>117</v>
      </c>
      <c r="V74" s="180">
        <f>COUNTIF('DERS PROGRAMI'!$H$62:$J$106,R74)</f>
        <v>96</v>
      </c>
      <c r="W74" s="181" t="e">
        <f>VLOOKUP(U74,'LİSTE-FORMÜLLER'!$U$1:$V$4,2,0)</f>
        <v>#N/A</v>
      </c>
      <c r="X74" s="182" t="e">
        <f>VLOOKUP(V74,'LİSTE-FORMÜLLER'!$U$1:$V$4,2,0)</f>
        <v>#N/A</v>
      </c>
      <c r="Y74" s="26"/>
      <c r="Z74" s="142" t="s">
        <v>876</v>
      </c>
      <c r="AA74" s="144" t="e">
        <f t="shared" si="19"/>
        <v>#VALUE!</v>
      </c>
      <c r="AB74" s="148" t="str">
        <f>IFERROR(VLOOKUP('DERS YÜKLERİ'!$B$3,T74:AA74,8,0),"")</f>
        <v/>
      </c>
      <c r="AC74" s="142" t="str">
        <f>IFERROR(VLOOKUP('DERS YÜKLERİ'!$B$4,T74:AA74,8,0),"")</f>
        <v/>
      </c>
      <c r="AD74" s="142" t="str">
        <f>IFERROR(VLOOKUP('DERS YÜKLERİ'!$B$5,T74:AA74,8,0),"")</f>
        <v/>
      </c>
      <c r="AE74" s="142" t="str">
        <f>IFERROR(VLOOKUP('DERS YÜKLERİ'!$B$6,T74:AA74,8,0),"")</f>
        <v/>
      </c>
      <c r="AF74" s="142" t="str">
        <f>IFERROR(VLOOKUP('DERS YÜKLERİ'!$B$7,T74:AA74,8,0),"")</f>
        <v/>
      </c>
      <c r="AG74" s="142" t="str">
        <f>IFERROR(VLOOKUP('DERS YÜKLERİ'!$B$8,T74:AA74,8,0),"")</f>
        <v/>
      </c>
      <c r="AH74" s="142" t="str">
        <f>IFERROR(VLOOKUP('DERS YÜKLERİ'!$B$9,T74:AA74,8,0),"")</f>
        <v/>
      </c>
      <c r="AI74" s="142" t="str">
        <f>IFERROR(VLOOKUP('DERS YÜKLERİ'!$B$10,T74:AA74,8,0),"")</f>
        <v/>
      </c>
      <c r="AJ74" s="142" t="str">
        <f>IFERROR(VLOOKUP('DERS YÜKLERİ'!$B$11,T74:AA74,8,0),"")</f>
        <v/>
      </c>
      <c r="AK74" s="142" t="str">
        <f>IFERROR(VLOOKUP('DERS YÜKLERİ'!$B$12,T74:AA74,8,0),"")</f>
        <v/>
      </c>
      <c r="AL74" s="142" t="str">
        <f>IFERROR(VLOOKUP('DERS YÜKLERİ'!$B$13,T74:AA74,8,0),"")</f>
        <v/>
      </c>
      <c r="AM74" s="142" t="str">
        <f>IFERROR(VLOOKUP('DERS YÜKLERİ'!$B$14,T74:AA74,8,0),"")</f>
        <v/>
      </c>
      <c r="AN74" s="142" t="str">
        <f>IFERROR(VLOOKUP('DERS YÜKLERİ'!$B$15,T74:AA74,8,0),"")</f>
        <v/>
      </c>
      <c r="AO74" s="142" t="str">
        <f>IFERROR(VLOOKUP('DERS YÜKLERİ'!$B$16,T74:AA74,8,0),"")</f>
        <v/>
      </c>
      <c r="AP74" s="142" t="str">
        <f>IFERROR(VLOOKUP('DERS YÜKLERİ'!$B$17,T74:AA74,8,0),"")</f>
        <v/>
      </c>
      <c r="AQ74" s="142" t="str">
        <f>IFERROR(VLOOKUP('DERS YÜKLERİ'!$B$18,T74:AA74,8,0),"")</f>
        <v/>
      </c>
      <c r="AR74" s="142" t="str">
        <f>IFERROR(VLOOKUP('DERS YÜKLERİ'!$B$19,T74:AA74,8,0),"")</f>
        <v/>
      </c>
      <c r="AS74" s="142" t="str">
        <f>IFERROR(VLOOKUP('DERS YÜKLERİ'!$B$20,T74:AA74,8,0),"")</f>
        <v/>
      </c>
      <c r="AT74" s="142" t="str">
        <f>IFERROR(VLOOKUP('DERS YÜKLERİ'!$B$21,T74:AA74,8,0),"")</f>
        <v/>
      </c>
      <c r="AU74" s="142" t="str">
        <f>IFERROR(VLOOKUP('DERS YÜKLERİ'!$B$22,T74:AA74,8,0),"")</f>
        <v/>
      </c>
      <c r="AV74" s="142" t="str">
        <f>IFERROR(VLOOKUP('DERS YÜKLERİ'!$B$23,T74:AA74,8,0),"")</f>
        <v/>
      </c>
      <c r="AW74" s="142" t="str">
        <f>IFERROR(VLOOKUP('DERS YÜKLERİ'!$B$25,T74:AA74,8,0),"")</f>
        <v/>
      </c>
      <c r="AX74" s="142" t="str">
        <f>IFERROR(VLOOKUP('DERS YÜKLERİ'!$B$26,T74:AA74,8,0),"")</f>
        <v/>
      </c>
      <c r="AY74" s="142" t="str">
        <f>IFERROR(VLOOKUP('DERS YÜKLERİ'!$B$27,T74:AA74,8,0),"")</f>
        <v/>
      </c>
      <c r="AZ74" s="142" t="str">
        <f>IFERROR(VLOOKUP('DERS YÜKLERİ'!$B$28,T74:AA74,8,0),"")</f>
        <v/>
      </c>
      <c r="BA74" s="142" t="str">
        <f>IFERROR(VLOOKUP('DERS YÜKLERİ'!$B$29,T74:AA74,8,0),"")</f>
        <v/>
      </c>
      <c r="BB74" s="142" t="str">
        <f>IFERROR(VLOOKUP('DERS YÜKLERİ'!$B$30,T74:AA74,8,0),"")</f>
        <v/>
      </c>
      <c r="BC74" s="142" t="str">
        <f>IFERROR(VLOOKUP('DERS YÜKLERİ'!$B$31,T74:AA74,8,0),"")</f>
        <v/>
      </c>
      <c r="BD74" s="142" t="str">
        <f>IFERROR(VLOOKUP('DERS YÜKLERİ'!$B$32,T74:AA74,8,0),"")</f>
        <v/>
      </c>
      <c r="BE74" s="142" t="str">
        <f>IFERROR(VLOOKUP('DERS YÜKLERİ'!$B$33,T74:AA74,8,0),"")</f>
        <v/>
      </c>
      <c r="BF74" s="142" t="str">
        <f>IFERROR(VLOOKUP('DERS YÜKLERİ'!$B$34,T74:AA74,8,0),"")</f>
        <v/>
      </c>
      <c r="BG74" s="142" t="str">
        <f>IFERROR(VLOOKUP('DERS YÜKLERİ'!$B$35,T74:AA74,8,0),"")</f>
        <v/>
      </c>
      <c r="BH74" s="142" t="str">
        <f>IFERROR(VLOOKUP('DERS YÜKLERİ'!$B$36,T74:AA74,8,0),"")</f>
        <v/>
      </c>
      <c r="BI74" s="142" t="str">
        <f>IFERROR(VLOOKUP('DERS YÜKLERİ'!$B$37,T74:AA74,8,0),"")</f>
        <v/>
      </c>
      <c r="BJ74" s="142" t="str">
        <f>IFERROR(VLOOKUP('DERS YÜKLERİ'!$B$38,T74:AA74,8,0),"")</f>
        <v/>
      </c>
      <c r="BK74" s="142" t="str">
        <f>IFERROR(VLOOKUP('DERS YÜKLERİ'!$B$39,T74:AA74,8,0),"")</f>
        <v/>
      </c>
      <c r="BL74" s="142" t="str">
        <f>IFERROR(VLOOKUP('DERS YÜKLERİ'!$B$40,T74:AA74,8,0),"")</f>
        <v/>
      </c>
      <c r="BM74" s="142" t="str">
        <f>IFERROR(VLOOKUP('DERS YÜKLERİ'!$B$41,T74:AA74,8,0),"")</f>
        <v/>
      </c>
      <c r="BN74" s="142" t="str">
        <f>IFERROR(VLOOKUP('DERS YÜKLERİ'!$B$42,T74:AA74,8,0),"")</f>
        <v/>
      </c>
      <c r="BO74" s="142" t="str">
        <f>IFERROR(VLOOKUP('DERS YÜKLERİ'!$B$43,T74:AA74,8,0),"")</f>
        <v/>
      </c>
      <c r="BP74" s="142" t="str">
        <f>IFERROR(VLOOKUP('DERS YÜKLERİ'!$B$44,T74:AA74,8,0),"")</f>
        <v/>
      </c>
      <c r="BQ74" s="142" t="str">
        <f>IFERROR(VLOOKUP('DERS YÜKLERİ'!$B$45,T74:AA74,8,0),"")</f>
        <v/>
      </c>
      <c r="BR74" s="142" t="str">
        <f>IFERROR(VLOOKUP('DERS YÜKLERİ'!$B$46,T74:AA74,8,0),"")</f>
        <v/>
      </c>
      <c r="BS74" s="142" t="str">
        <f>IFERROR(VLOOKUP('DERS YÜKLERİ'!$B$47,T74:AA74,8,0),"")</f>
        <v/>
      </c>
      <c r="BT74" s="26"/>
    </row>
    <row r="75" spans="1:72" ht="19.5" hidden="1" customHeight="1">
      <c r="A75" s="110" t="b">
        <v>0</v>
      </c>
      <c r="B75" s="112" t="str">
        <f t="shared" si="12"/>
        <v>KAPALI</v>
      </c>
      <c r="C75" s="1030"/>
      <c r="D75" s="115" t="str">
        <f>IFERROR(VLOOKUP(F75,'LİSTE-FORMÜLLER'!F:L,2,0),"-")</f>
        <v>-</v>
      </c>
      <c r="E75" s="116" t="str">
        <f>IFERROR(VLOOKUP(F75,'LİSTE-FORMÜLLER'!F:L,3,0),"-")</f>
        <v>-</v>
      </c>
      <c r="F75" s="117"/>
      <c r="G75" s="115" t="str">
        <f>IFERROR(VLOOKUP(F75,'LİSTE-FORMÜLLER'!F:L,5,0),"")</f>
        <v/>
      </c>
      <c r="H75" s="115" t="str">
        <f>IFERROR(VLOOKUP(F75,'LİSTE-FORMÜLLER'!F:L,7,0),"-")</f>
        <v>-</v>
      </c>
      <c r="I75" s="387"/>
      <c r="J75" s="388"/>
      <c r="K75" s="203"/>
      <c r="L75" s="121">
        <f t="shared" si="18"/>
        <v>2</v>
      </c>
      <c r="M75" s="121" t="str">
        <f>IFERROR(VLOOKUP(I75,'LİSTE-FORMÜLLER'!$B$2:$C$89,2,0),"*")</f>
        <v>*</v>
      </c>
      <c r="N75" s="20"/>
      <c r="O75" s="21"/>
      <c r="P75" s="21"/>
      <c r="Q75" s="21"/>
      <c r="R75" s="579" t="s">
        <v>876</v>
      </c>
      <c r="S75" s="130" t="e">
        <f t="shared" si="14"/>
        <v>#N/A</v>
      </c>
      <c r="T75" s="175" t="str">
        <f t="shared" si="17"/>
        <v>-</v>
      </c>
      <c r="U75" s="178">
        <f>COUNTIF('DERS PROGRAMI'!$H$5:$J$55,R75)</f>
        <v>117</v>
      </c>
      <c r="V75" s="180">
        <f>COUNTIF('DERS PROGRAMI'!$H$62:$J$106,R75)</f>
        <v>96</v>
      </c>
      <c r="W75" s="181" t="e">
        <f>VLOOKUP(U75,'LİSTE-FORMÜLLER'!$U$1:$V$4,2,0)</f>
        <v>#N/A</v>
      </c>
      <c r="X75" s="182" t="e">
        <f>VLOOKUP(V75,'LİSTE-FORMÜLLER'!$U$1:$V$4,2,0)</f>
        <v>#N/A</v>
      </c>
      <c r="Y75" s="26"/>
      <c r="Z75" s="142" t="s">
        <v>876</v>
      </c>
      <c r="AA75" s="144" t="e">
        <f t="shared" si="19"/>
        <v>#VALUE!</v>
      </c>
      <c r="AB75" s="148" t="str">
        <f>IFERROR(VLOOKUP('DERS YÜKLERİ'!$B$3,T75:AA75,8,0),"")</f>
        <v/>
      </c>
      <c r="AC75" s="142" t="str">
        <f>IFERROR(VLOOKUP('DERS YÜKLERİ'!$B$4,T75:AA75,8,0),"")</f>
        <v/>
      </c>
      <c r="AD75" s="142" t="str">
        <f>IFERROR(VLOOKUP('DERS YÜKLERİ'!$B$5,T75:AA75,8,0),"")</f>
        <v/>
      </c>
      <c r="AE75" s="142" t="str">
        <f>IFERROR(VLOOKUP('DERS YÜKLERİ'!$B$6,T75:AA75,8,0),"")</f>
        <v/>
      </c>
      <c r="AF75" s="142" t="str">
        <f>IFERROR(VLOOKUP('DERS YÜKLERİ'!$B$7,T75:AA75,8,0),"")</f>
        <v/>
      </c>
      <c r="AG75" s="142" t="str">
        <f>IFERROR(VLOOKUP('DERS YÜKLERİ'!$B$8,T75:AA75,8,0),"")</f>
        <v/>
      </c>
      <c r="AH75" s="142" t="str">
        <f>IFERROR(VLOOKUP('DERS YÜKLERİ'!$B$9,T75:AA75,8,0),"")</f>
        <v/>
      </c>
      <c r="AI75" s="142" t="str">
        <f>IFERROR(VLOOKUP('DERS YÜKLERİ'!$B$10,T75:AA75,8,0),"")</f>
        <v/>
      </c>
      <c r="AJ75" s="142" t="str">
        <f>IFERROR(VLOOKUP('DERS YÜKLERİ'!$B$11,T75:AA75,8,0),"")</f>
        <v/>
      </c>
      <c r="AK75" s="142" t="str">
        <f>IFERROR(VLOOKUP('DERS YÜKLERİ'!$B$12,T75:AA75,8,0),"")</f>
        <v/>
      </c>
      <c r="AL75" s="142" t="str">
        <f>IFERROR(VLOOKUP('DERS YÜKLERİ'!$B$13,T75:AA75,8,0),"")</f>
        <v/>
      </c>
      <c r="AM75" s="142" t="str">
        <f>IFERROR(VLOOKUP('DERS YÜKLERİ'!$B$14,T75:AA75,8,0),"")</f>
        <v/>
      </c>
      <c r="AN75" s="142" t="str">
        <f>IFERROR(VLOOKUP('DERS YÜKLERİ'!$B$15,T75:AA75,8,0),"")</f>
        <v/>
      </c>
      <c r="AO75" s="142" t="str">
        <f>IFERROR(VLOOKUP('DERS YÜKLERİ'!$B$16,T75:AA75,8,0),"")</f>
        <v/>
      </c>
      <c r="AP75" s="142" t="str">
        <f>IFERROR(VLOOKUP('DERS YÜKLERİ'!$B$17,T75:AA75,8,0),"")</f>
        <v/>
      </c>
      <c r="AQ75" s="142" t="str">
        <f>IFERROR(VLOOKUP('DERS YÜKLERİ'!$B$18,T75:AA75,8,0),"")</f>
        <v/>
      </c>
      <c r="AR75" s="142" t="str">
        <f>IFERROR(VLOOKUP('DERS YÜKLERİ'!$B$19,T75:AA75,8,0),"")</f>
        <v/>
      </c>
      <c r="AS75" s="142" t="str">
        <f>IFERROR(VLOOKUP('DERS YÜKLERİ'!$B$20,T75:AA75,8,0),"")</f>
        <v/>
      </c>
      <c r="AT75" s="142" t="str">
        <f>IFERROR(VLOOKUP('DERS YÜKLERİ'!$B$21,T75:AA75,8,0),"")</f>
        <v/>
      </c>
      <c r="AU75" s="142" t="str">
        <f>IFERROR(VLOOKUP('DERS YÜKLERİ'!$B$22,T75:AA75,8,0),"")</f>
        <v/>
      </c>
      <c r="AV75" s="142" t="str">
        <f>IFERROR(VLOOKUP('DERS YÜKLERİ'!$B$23,T75:AA75,8,0),"")</f>
        <v/>
      </c>
      <c r="AW75" s="142" t="str">
        <f>IFERROR(VLOOKUP('DERS YÜKLERİ'!$B$25,T75:AA75,8,0),"")</f>
        <v/>
      </c>
      <c r="AX75" s="142" t="str">
        <f>IFERROR(VLOOKUP('DERS YÜKLERİ'!$B$26,T75:AA75,8,0),"")</f>
        <v/>
      </c>
      <c r="AY75" s="142" t="str">
        <f>IFERROR(VLOOKUP('DERS YÜKLERİ'!$B$27,T75:AA75,8,0),"")</f>
        <v/>
      </c>
      <c r="AZ75" s="142" t="str">
        <f>IFERROR(VLOOKUP('DERS YÜKLERİ'!$B$28,T75:AA75,8,0),"")</f>
        <v/>
      </c>
      <c r="BA75" s="142" t="str">
        <f>IFERROR(VLOOKUP('DERS YÜKLERİ'!$B$29,T75:AA75,8,0),"")</f>
        <v/>
      </c>
      <c r="BB75" s="142" t="str">
        <f>IFERROR(VLOOKUP('DERS YÜKLERİ'!$B$30,T75:AA75,8,0),"")</f>
        <v/>
      </c>
      <c r="BC75" s="142" t="str">
        <f>IFERROR(VLOOKUP('DERS YÜKLERİ'!$B$31,T75:AA75,8,0),"")</f>
        <v/>
      </c>
      <c r="BD75" s="142" t="str">
        <f>IFERROR(VLOOKUP('DERS YÜKLERİ'!$B$32,T75:AA75,8,0),"")</f>
        <v/>
      </c>
      <c r="BE75" s="142" t="str">
        <f>IFERROR(VLOOKUP('DERS YÜKLERİ'!$B$33,T75:AA75,8,0),"")</f>
        <v/>
      </c>
      <c r="BF75" s="142" t="str">
        <f>IFERROR(VLOOKUP('DERS YÜKLERİ'!$B$34,T75:AA75,8,0),"")</f>
        <v/>
      </c>
      <c r="BG75" s="142" t="str">
        <f>IFERROR(VLOOKUP('DERS YÜKLERİ'!$B$35,T75:AA75,8,0),"")</f>
        <v/>
      </c>
      <c r="BH75" s="142" t="str">
        <f>IFERROR(VLOOKUP('DERS YÜKLERİ'!$B$36,T75:AA75,8,0),"")</f>
        <v/>
      </c>
      <c r="BI75" s="142" t="str">
        <f>IFERROR(VLOOKUP('DERS YÜKLERİ'!$B$37,T75:AA75,8,0),"")</f>
        <v/>
      </c>
      <c r="BJ75" s="142" t="str">
        <f>IFERROR(VLOOKUP('DERS YÜKLERİ'!$B$38,T75:AA75,8,0),"")</f>
        <v/>
      </c>
      <c r="BK75" s="142" t="str">
        <f>IFERROR(VLOOKUP('DERS YÜKLERİ'!$B$39,T75:AA75,8,0),"")</f>
        <v/>
      </c>
      <c r="BL75" s="142" t="str">
        <f>IFERROR(VLOOKUP('DERS YÜKLERİ'!$B$40,T75:AA75,8,0),"")</f>
        <v/>
      </c>
      <c r="BM75" s="142" t="str">
        <f>IFERROR(VLOOKUP('DERS YÜKLERİ'!$B$41,T75:AA75,8,0),"")</f>
        <v/>
      </c>
      <c r="BN75" s="142" t="str">
        <f>IFERROR(VLOOKUP('DERS YÜKLERİ'!$B$42,T75:AA75,8,0),"")</f>
        <v/>
      </c>
      <c r="BO75" s="142" t="str">
        <f>IFERROR(VLOOKUP('DERS YÜKLERİ'!$B$43,T75:AA75,8,0),"")</f>
        <v/>
      </c>
      <c r="BP75" s="142" t="str">
        <f>IFERROR(VLOOKUP('DERS YÜKLERİ'!$B$44,T75:AA75,8,0),"")</f>
        <v/>
      </c>
      <c r="BQ75" s="142" t="str">
        <f>IFERROR(VLOOKUP('DERS YÜKLERİ'!$B$45,T75:AA75,8,0),"")</f>
        <v/>
      </c>
      <c r="BR75" s="142" t="str">
        <f>IFERROR(VLOOKUP('DERS YÜKLERİ'!$B$46,T75:AA75,8,0),"")</f>
        <v/>
      </c>
      <c r="BS75" s="142" t="str">
        <f>IFERROR(VLOOKUP('DERS YÜKLERİ'!$B$47,T75:AA75,8,0),"")</f>
        <v/>
      </c>
      <c r="BT75" s="26"/>
    </row>
    <row r="76" spans="1:72" ht="19.5" hidden="1" customHeight="1">
      <c r="A76" s="110" t="b">
        <v>0</v>
      </c>
      <c r="B76" s="112" t="str">
        <f t="shared" si="12"/>
        <v>KAPALI</v>
      </c>
      <c r="C76" s="1030"/>
      <c r="D76" s="115" t="str">
        <f>IFERROR(VLOOKUP(F76,'LİSTE-FORMÜLLER'!F:L,2,0),"-")</f>
        <v>-</v>
      </c>
      <c r="E76" s="116" t="str">
        <f>IFERROR(VLOOKUP(F76,'LİSTE-FORMÜLLER'!F:L,3,0),"-")</f>
        <v>-</v>
      </c>
      <c r="F76" s="117"/>
      <c r="G76" s="115" t="str">
        <f>IFERROR(VLOOKUP(F76,'LİSTE-FORMÜLLER'!F:L,5,0),"")</f>
        <v/>
      </c>
      <c r="H76" s="115" t="str">
        <f>IFERROR(VLOOKUP(F76,'LİSTE-FORMÜLLER'!F:L,7,0),"-")</f>
        <v>-</v>
      </c>
      <c r="I76" s="387"/>
      <c r="J76" s="388"/>
      <c r="K76" s="203"/>
      <c r="L76" s="121">
        <f t="shared" si="18"/>
        <v>2</v>
      </c>
      <c r="M76" s="121" t="str">
        <f>IFERROR(VLOOKUP(I76,'LİSTE-FORMÜLLER'!$B$2:$C$89,2,0),"*")</f>
        <v>*</v>
      </c>
      <c r="N76" s="20"/>
      <c r="O76" s="21"/>
      <c r="P76" s="21"/>
      <c r="Q76" s="21"/>
      <c r="R76" s="579" t="s">
        <v>876</v>
      </c>
      <c r="S76" s="130" t="e">
        <f t="shared" si="14"/>
        <v>#N/A</v>
      </c>
      <c r="T76" s="175" t="str">
        <f t="shared" si="17"/>
        <v>-</v>
      </c>
      <c r="U76" s="178">
        <f>COUNTIF('DERS PROGRAMI'!$H$5:$J$55,R76)</f>
        <v>117</v>
      </c>
      <c r="V76" s="180">
        <f>COUNTIF('DERS PROGRAMI'!$H$62:$J$106,R76)</f>
        <v>96</v>
      </c>
      <c r="W76" s="181" t="e">
        <f>VLOOKUP(U76,'LİSTE-FORMÜLLER'!$U$1:$V$4,2,0)</f>
        <v>#N/A</v>
      </c>
      <c r="X76" s="182" t="e">
        <f>VLOOKUP(V76,'LİSTE-FORMÜLLER'!$U$1:$V$4,2,0)</f>
        <v>#N/A</v>
      </c>
      <c r="Y76" s="26"/>
      <c r="Z76" s="142" t="s">
        <v>876</v>
      </c>
      <c r="AA76" s="144" t="e">
        <f t="shared" si="19"/>
        <v>#VALUE!</v>
      </c>
      <c r="AB76" s="148" t="str">
        <f>IFERROR(VLOOKUP('DERS YÜKLERİ'!$B$3,T76:AA76,8,0),"")</f>
        <v/>
      </c>
      <c r="AC76" s="142" t="str">
        <f>IFERROR(VLOOKUP('DERS YÜKLERİ'!$B$4,T76:AA76,8,0),"")</f>
        <v/>
      </c>
      <c r="AD76" s="142" t="str">
        <f>IFERROR(VLOOKUP('DERS YÜKLERİ'!$B$5,T76:AA76,8,0),"")</f>
        <v/>
      </c>
      <c r="AE76" s="142" t="str">
        <f>IFERROR(VLOOKUP('DERS YÜKLERİ'!$B$6,T76:AA76,8,0),"")</f>
        <v/>
      </c>
      <c r="AF76" s="142" t="str">
        <f>IFERROR(VLOOKUP('DERS YÜKLERİ'!$B$7,T76:AA76,8,0),"")</f>
        <v/>
      </c>
      <c r="AG76" s="142" t="str">
        <f>IFERROR(VLOOKUP('DERS YÜKLERİ'!$B$8,T76:AA76,8,0),"")</f>
        <v/>
      </c>
      <c r="AH76" s="142" t="str">
        <f>IFERROR(VLOOKUP('DERS YÜKLERİ'!$B$9,T76:AA76,8,0),"")</f>
        <v/>
      </c>
      <c r="AI76" s="142" t="str">
        <f>IFERROR(VLOOKUP('DERS YÜKLERİ'!$B$10,T76:AA76,8,0),"")</f>
        <v/>
      </c>
      <c r="AJ76" s="142" t="str">
        <f>IFERROR(VLOOKUP('DERS YÜKLERİ'!$B$11,T76:AA76,8,0),"")</f>
        <v/>
      </c>
      <c r="AK76" s="142" t="str">
        <f>IFERROR(VLOOKUP('DERS YÜKLERİ'!$B$12,T76:AA76,8,0),"")</f>
        <v/>
      </c>
      <c r="AL76" s="142" t="str">
        <f>IFERROR(VLOOKUP('DERS YÜKLERİ'!$B$13,T76:AA76,8,0),"")</f>
        <v/>
      </c>
      <c r="AM76" s="142" t="str">
        <f>IFERROR(VLOOKUP('DERS YÜKLERİ'!$B$14,T76:AA76,8,0),"")</f>
        <v/>
      </c>
      <c r="AN76" s="142" t="str">
        <f>IFERROR(VLOOKUP('DERS YÜKLERİ'!$B$15,T76:AA76,8,0),"")</f>
        <v/>
      </c>
      <c r="AO76" s="142" t="str">
        <f>IFERROR(VLOOKUP('DERS YÜKLERİ'!$B$16,T76:AA76,8,0),"")</f>
        <v/>
      </c>
      <c r="AP76" s="142" t="str">
        <f>IFERROR(VLOOKUP('DERS YÜKLERİ'!$B$17,T76:AA76,8,0),"")</f>
        <v/>
      </c>
      <c r="AQ76" s="142" t="str">
        <f>IFERROR(VLOOKUP('DERS YÜKLERİ'!$B$18,T76:AA76,8,0),"")</f>
        <v/>
      </c>
      <c r="AR76" s="142" t="str">
        <f>IFERROR(VLOOKUP('DERS YÜKLERİ'!$B$19,T76:AA76,8,0),"")</f>
        <v/>
      </c>
      <c r="AS76" s="142" t="str">
        <f>IFERROR(VLOOKUP('DERS YÜKLERİ'!$B$20,T76:AA76,8,0),"")</f>
        <v/>
      </c>
      <c r="AT76" s="142" t="str">
        <f>IFERROR(VLOOKUP('DERS YÜKLERİ'!$B$21,T76:AA76,8,0),"")</f>
        <v/>
      </c>
      <c r="AU76" s="142" t="str">
        <f>IFERROR(VLOOKUP('DERS YÜKLERİ'!$B$22,T76:AA76,8,0),"")</f>
        <v/>
      </c>
      <c r="AV76" s="142" t="str">
        <f>IFERROR(VLOOKUP('DERS YÜKLERİ'!$B$23,T76:AA76,8,0),"")</f>
        <v/>
      </c>
      <c r="AW76" s="142" t="str">
        <f>IFERROR(VLOOKUP('DERS YÜKLERİ'!$B$25,T76:AA76,8,0),"")</f>
        <v/>
      </c>
      <c r="AX76" s="142" t="str">
        <f>IFERROR(VLOOKUP('DERS YÜKLERİ'!$B$26,T76:AA76,8,0),"")</f>
        <v/>
      </c>
      <c r="AY76" s="142" t="str">
        <f>IFERROR(VLOOKUP('DERS YÜKLERİ'!$B$27,T76:AA76,8,0),"")</f>
        <v/>
      </c>
      <c r="AZ76" s="142" t="str">
        <f>IFERROR(VLOOKUP('DERS YÜKLERİ'!$B$28,T76:AA76,8,0),"")</f>
        <v/>
      </c>
      <c r="BA76" s="142" t="str">
        <f>IFERROR(VLOOKUP('DERS YÜKLERİ'!$B$29,T76:AA76,8,0),"")</f>
        <v/>
      </c>
      <c r="BB76" s="142" t="str">
        <f>IFERROR(VLOOKUP('DERS YÜKLERİ'!$B$30,T76:AA76,8,0),"")</f>
        <v/>
      </c>
      <c r="BC76" s="142" t="str">
        <f>IFERROR(VLOOKUP('DERS YÜKLERİ'!$B$31,T76:AA76,8,0),"")</f>
        <v/>
      </c>
      <c r="BD76" s="142" t="str">
        <f>IFERROR(VLOOKUP('DERS YÜKLERİ'!$B$32,T76:AA76,8,0),"")</f>
        <v/>
      </c>
      <c r="BE76" s="142" t="str">
        <f>IFERROR(VLOOKUP('DERS YÜKLERİ'!$B$33,T76:AA76,8,0),"")</f>
        <v/>
      </c>
      <c r="BF76" s="142" t="str">
        <f>IFERROR(VLOOKUP('DERS YÜKLERİ'!$B$34,T76:AA76,8,0),"")</f>
        <v/>
      </c>
      <c r="BG76" s="142" t="str">
        <f>IFERROR(VLOOKUP('DERS YÜKLERİ'!$B$35,T76:AA76,8,0),"")</f>
        <v/>
      </c>
      <c r="BH76" s="142" t="str">
        <f>IFERROR(VLOOKUP('DERS YÜKLERİ'!$B$36,T76:AA76,8,0),"")</f>
        <v/>
      </c>
      <c r="BI76" s="142" t="str">
        <f>IFERROR(VLOOKUP('DERS YÜKLERİ'!$B$37,T76:AA76,8,0),"")</f>
        <v/>
      </c>
      <c r="BJ76" s="142" t="str">
        <f>IFERROR(VLOOKUP('DERS YÜKLERİ'!$B$38,T76:AA76,8,0),"")</f>
        <v/>
      </c>
      <c r="BK76" s="142" t="str">
        <f>IFERROR(VLOOKUP('DERS YÜKLERİ'!$B$39,T76:AA76,8,0),"")</f>
        <v/>
      </c>
      <c r="BL76" s="142" t="str">
        <f>IFERROR(VLOOKUP('DERS YÜKLERİ'!$B$40,T76:AA76,8,0),"")</f>
        <v/>
      </c>
      <c r="BM76" s="142" t="str">
        <f>IFERROR(VLOOKUP('DERS YÜKLERİ'!$B$41,T76:AA76,8,0),"")</f>
        <v/>
      </c>
      <c r="BN76" s="142" t="str">
        <f>IFERROR(VLOOKUP('DERS YÜKLERİ'!$B$42,T76:AA76,8,0),"")</f>
        <v/>
      </c>
      <c r="BO76" s="142" t="str">
        <f>IFERROR(VLOOKUP('DERS YÜKLERİ'!$B$43,T76:AA76,8,0),"")</f>
        <v/>
      </c>
      <c r="BP76" s="142" t="str">
        <f>IFERROR(VLOOKUP('DERS YÜKLERİ'!$B$44,T76:AA76,8,0),"")</f>
        <v/>
      </c>
      <c r="BQ76" s="142" t="str">
        <f>IFERROR(VLOOKUP('DERS YÜKLERİ'!$B$45,T76:AA76,8,0),"")</f>
        <v/>
      </c>
      <c r="BR76" s="142" t="str">
        <f>IFERROR(VLOOKUP('DERS YÜKLERİ'!$B$46,T76:AA76,8,0),"")</f>
        <v/>
      </c>
      <c r="BS76" s="142" t="str">
        <f>IFERROR(VLOOKUP('DERS YÜKLERİ'!$B$47,T76:AA76,8,0),"")</f>
        <v/>
      </c>
      <c r="BT76" s="26"/>
    </row>
    <row r="77" spans="1:72" ht="19.5" hidden="1" customHeight="1">
      <c r="A77" s="110" t="b">
        <v>0</v>
      </c>
      <c r="B77" s="112" t="str">
        <f t="shared" si="12"/>
        <v>KAPALI</v>
      </c>
      <c r="C77" s="1030"/>
      <c r="D77" s="115" t="str">
        <f>IFERROR(VLOOKUP(F77,'LİSTE-FORMÜLLER'!F:L,2,0),"-")</f>
        <v>-</v>
      </c>
      <c r="E77" s="116" t="str">
        <f>IFERROR(VLOOKUP(F77,'LİSTE-FORMÜLLER'!F:L,3,0),"-")</f>
        <v>-</v>
      </c>
      <c r="F77" s="117"/>
      <c r="G77" s="115" t="str">
        <f>IFERROR(VLOOKUP(F77,'LİSTE-FORMÜLLER'!F:L,5,0),"")</f>
        <v/>
      </c>
      <c r="H77" s="115" t="str">
        <f>IFERROR(VLOOKUP(F77,'LİSTE-FORMÜLLER'!F:L,7,0),"-")</f>
        <v>-</v>
      </c>
      <c r="I77" s="201"/>
      <c r="J77" s="202"/>
      <c r="K77" s="120"/>
      <c r="L77" s="121">
        <f t="shared" si="18"/>
        <v>2</v>
      </c>
      <c r="M77" s="121" t="str">
        <f>IFERROR(VLOOKUP(I77,'LİSTE-FORMÜLLER'!$B$2:$C$89,2,0),"*")</f>
        <v>*</v>
      </c>
      <c r="N77" s="20"/>
      <c r="O77" s="21"/>
      <c r="P77" s="21"/>
      <c r="Q77" s="21"/>
      <c r="R77" s="579" t="s">
        <v>876</v>
      </c>
      <c r="S77" s="130" t="e">
        <f t="shared" si="14"/>
        <v>#N/A</v>
      </c>
      <c r="T77" s="175" t="str">
        <f t="shared" si="17"/>
        <v>-</v>
      </c>
      <c r="U77" s="178">
        <f>COUNTIF('DERS PROGRAMI'!$H$5:$J$55,R77)</f>
        <v>117</v>
      </c>
      <c r="V77" s="180">
        <f>COUNTIF('DERS PROGRAMI'!$H$62:$J$106,R77)</f>
        <v>96</v>
      </c>
      <c r="W77" s="181" t="e">
        <f>VLOOKUP(U77,'LİSTE-FORMÜLLER'!$U$1:$V$4,2,0)</f>
        <v>#N/A</v>
      </c>
      <c r="X77" s="182" t="e">
        <f>VLOOKUP(V77,'LİSTE-FORMÜLLER'!$U$1:$V$4,2,0)</f>
        <v>#N/A</v>
      </c>
      <c r="Y77" s="26"/>
      <c r="Z77" s="142" t="s">
        <v>876</v>
      </c>
      <c r="AA77" s="144" t="e">
        <f t="shared" si="19"/>
        <v>#VALUE!</v>
      </c>
      <c r="AB77" s="148" t="str">
        <f>IFERROR(VLOOKUP('DERS YÜKLERİ'!$B$3,T77:AA77,8,0),"")</f>
        <v/>
      </c>
      <c r="AC77" s="142" t="str">
        <f>IFERROR(VLOOKUP('DERS YÜKLERİ'!$B$4,T77:AA77,8,0),"")</f>
        <v/>
      </c>
      <c r="AD77" s="142" t="str">
        <f>IFERROR(VLOOKUP('DERS YÜKLERİ'!$B$5,T77:AA77,8,0),"")</f>
        <v/>
      </c>
      <c r="AE77" s="142" t="str">
        <f>IFERROR(VLOOKUP('DERS YÜKLERİ'!$B$6,T77:AA77,8,0),"")</f>
        <v/>
      </c>
      <c r="AF77" s="142" t="str">
        <f>IFERROR(VLOOKUP('DERS YÜKLERİ'!$B$7,T77:AA77,8,0),"")</f>
        <v/>
      </c>
      <c r="AG77" s="142" t="str">
        <f>IFERROR(VLOOKUP('DERS YÜKLERİ'!$B$8,T77:AA77,8,0),"")</f>
        <v/>
      </c>
      <c r="AH77" s="142" t="str">
        <f>IFERROR(VLOOKUP('DERS YÜKLERİ'!$B$9,T77:AA77,8,0),"")</f>
        <v/>
      </c>
      <c r="AI77" s="142" t="str">
        <f>IFERROR(VLOOKUP('DERS YÜKLERİ'!$B$10,T77:AA77,8,0),"")</f>
        <v/>
      </c>
      <c r="AJ77" s="142" t="str">
        <f>IFERROR(VLOOKUP('DERS YÜKLERİ'!$B$11,T77:AA77,8,0),"")</f>
        <v/>
      </c>
      <c r="AK77" s="142" t="str">
        <f>IFERROR(VLOOKUP('DERS YÜKLERİ'!$B$12,T77:AA77,8,0),"")</f>
        <v/>
      </c>
      <c r="AL77" s="142" t="str">
        <f>IFERROR(VLOOKUP('DERS YÜKLERİ'!$B$13,T77:AA77,8,0),"")</f>
        <v/>
      </c>
      <c r="AM77" s="142" t="str">
        <f>IFERROR(VLOOKUP('DERS YÜKLERİ'!$B$14,T77:AA77,8,0),"")</f>
        <v/>
      </c>
      <c r="AN77" s="142" t="str">
        <f>IFERROR(VLOOKUP('DERS YÜKLERİ'!$B$15,T77:AA77,8,0),"")</f>
        <v/>
      </c>
      <c r="AO77" s="142" t="str">
        <f>IFERROR(VLOOKUP('DERS YÜKLERİ'!$B$16,T77:AA77,8,0),"")</f>
        <v/>
      </c>
      <c r="AP77" s="142" t="str">
        <f>IFERROR(VLOOKUP('DERS YÜKLERİ'!$B$17,T77:AA77,8,0),"")</f>
        <v/>
      </c>
      <c r="AQ77" s="142" t="str">
        <f>IFERROR(VLOOKUP('DERS YÜKLERİ'!$B$18,T77:AA77,8,0),"")</f>
        <v/>
      </c>
      <c r="AR77" s="142" t="str">
        <f>IFERROR(VLOOKUP('DERS YÜKLERİ'!$B$19,T77:AA77,8,0),"")</f>
        <v/>
      </c>
      <c r="AS77" s="142" t="str">
        <f>IFERROR(VLOOKUP('DERS YÜKLERİ'!$B$20,T77:AA77,8,0),"")</f>
        <v/>
      </c>
      <c r="AT77" s="142" t="str">
        <f>IFERROR(VLOOKUP('DERS YÜKLERİ'!$B$21,T77:AA77,8,0),"")</f>
        <v/>
      </c>
      <c r="AU77" s="142" t="str">
        <f>IFERROR(VLOOKUP('DERS YÜKLERİ'!$B$22,T77:AA77,8,0),"")</f>
        <v/>
      </c>
      <c r="AV77" s="142" t="str">
        <f>IFERROR(VLOOKUP('DERS YÜKLERİ'!$B$23,T77:AA77,8,0),"")</f>
        <v/>
      </c>
      <c r="AW77" s="142" t="str">
        <f>IFERROR(VLOOKUP('DERS YÜKLERİ'!$B$25,T77:AA77,8,0),"")</f>
        <v/>
      </c>
      <c r="AX77" s="142" t="str">
        <f>IFERROR(VLOOKUP('DERS YÜKLERİ'!$B$26,T77:AA77,8,0),"")</f>
        <v/>
      </c>
      <c r="AY77" s="142" t="str">
        <f>IFERROR(VLOOKUP('DERS YÜKLERİ'!$B$27,T77:AA77,8,0),"")</f>
        <v/>
      </c>
      <c r="AZ77" s="142" t="str">
        <f>IFERROR(VLOOKUP('DERS YÜKLERİ'!$B$28,T77:AA77,8,0),"")</f>
        <v/>
      </c>
      <c r="BA77" s="142" t="str">
        <f>IFERROR(VLOOKUP('DERS YÜKLERİ'!$B$29,T77:AA77,8,0),"")</f>
        <v/>
      </c>
      <c r="BB77" s="142" t="str">
        <f>IFERROR(VLOOKUP('DERS YÜKLERİ'!$B$30,T77:AA77,8,0),"")</f>
        <v/>
      </c>
      <c r="BC77" s="142" t="str">
        <f>IFERROR(VLOOKUP('DERS YÜKLERİ'!$B$31,T77:AA77,8,0),"")</f>
        <v/>
      </c>
      <c r="BD77" s="142" t="str">
        <f>IFERROR(VLOOKUP('DERS YÜKLERİ'!$B$32,T77:AA77,8,0),"")</f>
        <v/>
      </c>
      <c r="BE77" s="142" t="str">
        <f>IFERROR(VLOOKUP('DERS YÜKLERİ'!$B$33,T77:AA77,8,0),"")</f>
        <v/>
      </c>
      <c r="BF77" s="142" t="str">
        <f>IFERROR(VLOOKUP('DERS YÜKLERİ'!$B$34,T77:AA77,8,0),"")</f>
        <v/>
      </c>
      <c r="BG77" s="142" t="str">
        <f>IFERROR(VLOOKUP('DERS YÜKLERİ'!$B$35,T77:AA77,8,0),"")</f>
        <v/>
      </c>
      <c r="BH77" s="142" t="str">
        <f>IFERROR(VLOOKUP('DERS YÜKLERİ'!$B$36,T77:AA77,8,0),"")</f>
        <v/>
      </c>
      <c r="BI77" s="142" t="str">
        <f>IFERROR(VLOOKUP('DERS YÜKLERİ'!$B$37,T77:AA77,8,0),"")</f>
        <v/>
      </c>
      <c r="BJ77" s="142" t="str">
        <f>IFERROR(VLOOKUP('DERS YÜKLERİ'!$B$38,T77:AA77,8,0),"")</f>
        <v/>
      </c>
      <c r="BK77" s="142" t="str">
        <f>IFERROR(VLOOKUP('DERS YÜKLERİ'!$B$39,T77:AA77,8,0),"")</f>
        <v/>
      </c>
      <c r="BL77" s="142" t="str">
        <f>IFERROR(VLOOKUP('DERS YÜKLERİ'!$B$40,T77:AA77,8,0),"")</f>
        <v/>
      </c>
      <c r="BM77" s="142" t="str">
        <f>IFERROR(VLOOKUP('DERS YÜKLERİ'!$B$41,T77:AA77,8,0),"")</f>
        <v/>
      </c>
      <c r="BN77" s="142" t="str">
        <f>IFERROR(VLOOKUP('DERS YÜKLERİ'!$B$42,T77:AA77,8,0),"")</f>
        <v/>
      </c>
      <c r="BO77" s="142" t="str">
        <f>IFERROR(VLOOKUP('DERS YÜKLERİ'!$B$43,T77:AA77,8,0),"")</f>
        <v/>
      </c>
      <c r="BP77" s="142" t="str">
        <f>IFERROR(VLOOKUP('DERS YÜKLERİ'!$B$44,T77:AA77,8,0),"")</f>
        <v/>
      </c>
      <c r="BQ77" s="142" t="str">
        <f>IFERROR(VLOOKUP('DERS YÜKLERİ'!$B$45,T77:AA77,8,0),"")</f>
        <v/>
      </c>
      <c r="BR77" s="142" t="str">
        <f>IFERROR(VLOOKUP('DERS YÜKLERİ'!$B$46,T77:AA77,8,0),"")</f>
        <v/>
      </c>
      <c r="BS77" s="142" t="str">
        <f>IFERROR(VLOOKUP('DERS YÜKLERİ'!$B$47,T77:AA77,8,0),"")</f>
        <v/>
      </c>
      <c r="BT77" s="26"/>
    </row>
    <row r="78" spans="1:72" ht="19.5" hidden="1" customHeight="1" outlineLevel="1">
      <c r="A78" s="110" t="b">
        <v>0</v>
      </c>
      <c r="B78" s="112" t="str">
        <f t="shared" si="12"/>
        <v>KAPALI</v>
      </c>
      <c r="C78" s="1030"/>
      <c r="D78" s="115" t="str">
        <f>IFERROR(VLOOKUP(F78,'LİSTE-FORMÜLLER'!F:L,2,0),"-")</f>
        <v>-</v>
      </c>
      <c r="E78" s="116" t="str">
        <f>IFERROR(VLOOKUP(F78,'LİSTE-FORMÜLLER'!F:L,3,0),"-")</f>
        <v>-</v>
      </c>
      <c r="F78" s="117"/>
      <c r="G78" s="115" t="str">
        <f>IFERROR(VLOOKUP(F78,'LİSTE-FORMÜLLER'!F:L,5,0),"")</f>
        <v/>
      </c>
      <c r="H78" s="115" t="str">
        <f>IFERROR(VLOOKUP(F78,'LİSTE-FORMÜLLER'!F:L,7,0),"-")</f>
        <v>-</v>
      </c>
      <c r="I78" s="201"/>
      <c r="J78" s="202"/>
      <c r="K78" s="120"/>
      <c r="L78" s="121">
        <f t="shared" si="18"/>
        <v>2</v>
      </c>
      <c r="M78" s="121" t="str">
        <f>IFERROR(VLOOKUP(I78,'LİSTE-FORMÜLLER'!$B$2:$C$89,2,0),"*")</f>
        <v>*</v>
      </c>
      <c r="N78" s="20"/>
      <c r="O78" s="21"/>
      <c r="P78" s="21"/>
      <c r="Q78" s="21"/>
      <c r="R78" s="579" t="s">
        <v>876</v>
      </c>
      <c r="S78" s="130" t="e">
        <f t="shared" si="14"/>
        <v>#N/A</v>
      </c>
      <c r="T78" s="175" t="str">
        <f t="shared" si="17"/>
        <v>-</v>
      </c>
      <c r="U78" s="178">
        <f>COUNTIF('DERS PROGRAMI'!$H$5:$J$55,R78)</f>
        <v>117</v>
      </c>
      <c r="V78" s="180">
        <f>COUNTIF('DERS PROGRAMI'!$H$62:$J$106,R78)</f>
        <v>96</v>
      </c>
      <c r="W78" s="181" t="e">
        <f>VLOOKUP(U78,'LİSTE-FORMÜLLER'!$U$1:$V$4,2,0)</f>
        <v>#N/A</v>
      </c>
      <c r="X78" s="182" t="e">
        <f>VLOOKUP(V78,'LİSTE-FORMÜLLER'!$U$1:$V$4,2,0)</f>
        <v>#N/A</v>
      </c>
      <c r="Y78" s="26"/>
      <c r="Z78" s="142" t="s">
        <v>876</v>
      </c>
      <c r="AA78" s="144" t="e">
        <f t="shared" si="19"/>
        <v>#VALUE!</v>
      </c>
      <c r="AB78" s="148" t="str">
        <f>IFERROR(VLOOKUP('DERS YÜKLERİ'!$B$3,T78:AA78,8,0),"")</f>
        <v/>
      </c>
      <c r="AC78" s="142" t="str">
        <f>IFERROR(VLOOKUP('DERS YÜKLERİ'!$B$4,T78:AA78,8,0),"")</f>
        <v/>
      </c>
      <c r="AD78" s="142" t="str">
        <f>IFERROR(VLOOKUP('DERS YÜKLERİ'!$B$5,T78:AA78,8,0),"")</f>
        <v/>
      </c>
      <c r="AE78" s="142" t="str">
        <f>IFERROR(VLOOKUP('DERS YÜKLERİ'!$B$6,T78:AA78,8,0),"")</f>
        <v/>
      </c>
      <c r="AF78" s="142" t="str">
        <f>IFERROR(VLOOKUP('DERS YÜKLERİ'!$B$7,T78:AA78,8,0),"")</f>
        <v/>
      </c>
      <c r="AG78" s="142" t="str">
        <f>IFERROR(VLOOKUP('DERS YÜKLERİ'!$B$8,T78:AA78,8,0),"")</f>
        <v/>
      </c>
      <c r="AH78" s="142" t="str">
        <f>IFERROR(VLOOKUP('DERS YÜKLERİ'!$B$9,T78:AA78,8,0),"")</f>
        <v/>
      </c>
      <c r="AI78" s="142" t="str">
        <f>IFERROR(VLOOKUP('DERS YÜKLERİ'!$B$10,T78:AA78,8,0),"")</f>
        <v/>
      </c>
      <c r="AJ78" s="142" t="str">
        <f>IFERROR(VLOOKUP('DERS YÜKLERİ'!$B$11,T78:AA78,8,0),"")</f>
        <v/>
      </c>
      <c r="AK78" s="142" t="str">
        <f>IFERROR(VLOOKUP('DERS YÜKLERİ'!$B$12,T78:AA78,8,0),"")</f>
        <v/>
      </c>
      <c r="AL78" s="142" t="str">
        <f>IFERROR(VLOOKUP('DERS YÜKLERİ'!$B$13,T78:AA78,8,0),"")</f>
        <v/>
      </c>
      <c r="AM78" s="142" t="str">
        <f>IFERROR(VLOOKUP('DERS YÜKLERİ'!$B$14,T78:AA78,8,0),"")</f>
        <v/>
      </c>
      <c r="AN78" s="142" t="str">
        <f>IFERROR(VLOOKUP('DERS YÜKLERİ'!$B$15,T78:AA78,8,0),"")</f>
        <v/>
      </c>
      <c r="AO78" s="142" t="str">
        <f>IFERROR(VLOOKUP('DERS YÜKLERİ'!$B$16,T78:AA78,8,0),"")</f>
        <v/>
      </c>
      <c r="AP78" s="142" t="str">
        <f>IFERROR(VLOOKUP('DERS YÜKLERİ'!$B$17,T78:AA78,8,0),"")</f>
        <v/>
      </c>
      <c r="AQ78" s="142" t="str">
        <f>IFERROR(VLOOKUP('DERS YÜKLERİ'!$B$18,T78:AA78,8,0),"")</f>
        <v/>
      </c>
      <c r="AR78" s="142" t="str">
        <f>IFERROR(VLOOKUP('DERS YÜKLERİ'!$B$19,T78:AA78,8,0),"")</f>
        <v/>
      </c>
      <c r="AS78" s="142" t="str">
        <f>IFERROR(VLOOKUP('DERS YÜKLERİ'!$B$20,T78:AA78,8,0),"")</f>
        <v/>
      </c>
      <c r="AT78" s="142" t="str">
        <f>IFERROR(VLOOKUP('DERS YÜKLERİ'!$B$21,T78:AA78,8,0),"")</f>
        <v/>
      </c>
      <c r="AU78" s="142" t="str">
        <f>IFERROR(VLOOKUP('DERS YÜKLERİ'!$B$22,T78:AA78,8,0),"")</f>
        <v/>
      </c>
      <c r="AV78" s="142" t="str">
        <f>IFERROR(VLOOKUP('DERS YÜKLERİ'!$B$23,T78:AA78,8,0),"")</f>
        <v/>
      </c>
      <c r="AW78" s="142" t="str">
        <f>IFERROR(VLOOKUP('DERS YÜKLERİ'!$B$25,T78:AA78,8,0),"")</f>
        <v/>
      </c>
      <c r="AX78" s="142" t="str">
        <f>IFERROR(VLOOKUP('DERS YÜKLERİ'!$B$26,T78:AA78,8,0),"")</f>
        <v/>
      </c>
      <c r="AY78" s="142" t="str">
        <f>IFERROR(VLOOKUP('DERS YÜKLERİ'!$B$27,T78:AA78,8,0),"")</f>
        <v/>
      </c>
      <c r="AZ78" s="142" t="str">
        <f>IFERROR(VLOOKUP('DERS YÜKLERİ'!$B$28,T78:AA78,8,0),"")</f>
        <v/>
      </c>
      <c r="BA78" s="142" t="str">
        <f>IFERROR(VLOOKUP('DERS YÜKLERİ'!$B$29,T78:AA78,8,0),"")</f>
        <v/>
      </c>
      <c r="BB78" s="142" t="str">
        <f>IFERROR(VLOOKUP('DERS YÜKLERİ'!$B$30,T78:AA78,8,0),"")</f>
        <v/>
      </c>
      <c r="BC78" s="142" t="str">
        <f>IFERROR(VLOOKUP('DERS YÜKLERİ'!$B$31,T78:AA78,8,0),"")</f>
        <v/>
      </c>
      <c r="BD78" s="142" t="str">
        <f>IFERROR(VLOOKUP('DERS YÜKLERİ'!$B$32,T78:AA78,8,0),"")</f>
        <v/>
      </c>
      <c r="BE78" s="142" t="str">
        <f>IFERROR(VLOOKUP('DERS YÜKLERİ'!$B$33,T78:AA78,8,0),"")</f>
        <v/>
      </c>
      <c r="BF78" s="142" t="str">
        <f>IFERROR(VLOOKUP('DERS YÜKLERİ'!$B$34,T78:AA78,8,0),"")</f>
        <v/>
      </c>
      <c r="BG78" s="142" t="str">
        <f>IFERROR(VLOOKUP('DERS YÜKLERİ'!$B$35,T78:AA78,8,0),"")</f>
        <v/>
      </c>
      <c r="BH78" s="142" t="str">
        <f>IFERROR(VLOOKUP('DERS YÜKLERİ'!$B$36,T78:AA78,8,0),"")</f>
        <v/>
      </c>
      <c r="BI78" s="142" t="str">
        <f>IFERROR(VLOOKUP('DERS YÜKLERİ'!$B$37,T78:AA78,8,0),"")</f>
        <v/>
      </c>
      <c r="BJ78" s="142" t="str">
        <f>IFERROR(VLOOKUP('DERS YÜKLERİ'!$B$38,T78:AA78,8,0),"")</f>
        <v/>
      </c>
      <c r="BK78" s="142" t="str">
        <f>IFERROR(VLOOKUP('DERS YÜKLERİ'!$B$39,T78:AA78,8,0),"")</f>
        <v/>
      </c>
      <c r="BL78" s="142" t="str">
        <f>IFERROR(VLOOKUP('DERS YÜKLERİ'!$B$40,T78:AA78,8,0),"")</f>
        <v/>
      </c>
      <c r="BM78" s="142" t="str">
        <f>IFERROR(VLOOKUP('DERS YÜKLERİ'!$B$41,T78:AA78,8,0),"")</f>
        <v/>
      </c>
      <c r="BN78" s="142" t="str">
        <f>IFERROR(VLOOKUP('DERS YÜKLERİ'!$B$42,T78:AA78,8,0),"")</f>
        <v/>
      </c>
      <c r="BO78" s="142" t="str">
        <f>IFERROR(VLOOKUP('DERS YÜKLERİ'!$B$43,T78:AA78,8,0),"")</f>
        <v/>
      </c>
      <c r="BP78" s="142" t="str">
        <f>IFERROR(VLOOKUP('DERS YÜKLERİ'!$B$44,T78:AA78,8,0),"")</f>
        <v/>
      </c>
      <c r="BQ78" s="142" t="str">
        <f>IFERROR(VLOOKUP('DERS YÜKLERİ'!$B$45,T78:AA78,8,0),"")</f>
        <v/>
      </c>
      <c r="BR78" s="142" t="str">
        <f>IFERROR(VLOOKUP('DERS YÜKLERİ'!$B$46,T78:AA78,8,0),"")</f>
        <v/>
      </c>
      <c r="BS78" s="142" t="str">
        <f>IFERROR(VLOOKUP('DERS YÜKLERİ'!$B$47,T78:AA78,8,0),"")</f>
        <v/>
      </c>
      <c r="BT78" s="26"/>
    </row>
    <row r="79" spans="1:72" ht="19.5" hidden="1" customHeight="1">
      <c r="A79" s="110" t="b">
        <v>0</v>
      </c>
      <c r="B79" s="112" t="str">
        <f t="shared" si="12"/>
        <v>KAPALI</v>
      </c>
      <c r="C79" s="1030"/>
      <c r="D79" s="115" t="str">
        <f>IFERROR(VLOOKUP(F79,'LİSTE-FORMÜLLER'!F:L,2,0),"-")</f>
        <v>-</v>
      </c>
      <c r="E79" s="116" t="str">
        <f>IFERROR(VLOOKUP(F79,'LİSTE-FORMÜLLER'!F:L,3,0),"-")</f>
        <v>-</v>
      </c>
      <c r="F79" s="117"/>
      <c r="G79" s="115" t="str">
        <f>IFERROR(VLOOKUP(F79,'LİSTE-FORMÜLLER'!F:L,5,0),"")</f>
        <v/>
      </c>
      <c r="H79" s="115" t="str">
        <f>IFERROR(VLOOKUP(F79,'LİSTE-FORMÜLLER'!F:L,7,0),"-")</f>
        <v>-</v>
      </c>
      <c r="I79" s="387"/>
      <c r="J79" s="388"/>
      <c r="K79" s="203"/>
      <c r="L79" s="121">
        <f t="shared" si="18"/>
        <v>2</v>
      </c>
      <c r="M79" s="121" t="str">
        <f>IFERROR(VLOOKUP(I79,'LİSTE-FORMÜLLER'!$B$2:$C$89,2,0),"*")</f>
        <v>*</v>
      </c>
      <c r="N79" s="20"/>
      <c r="O79" s="21"/>
      <c r="P79" s="21"/>
      <c r="Q79" s="21"/>
      <c r="R79" s="579" t="s">
        <v>876</v>
      </c>
      <c r="S79" s="130" t="e">
        <f t="shared" si="14"/>
        <v>#N/A</v>
      </c>
      <c r="T79" s="175" t="str">
        <f t="shared" si="17"/>
        <v>-</v>
      </c>
      <c r="U79" s="178">
        <f>COUNTIF('DERS PROGRAMI'!$H$5:$J$55,R79)</f>
        <v>117</v>
      </c>
      <c r="V79" s="180">
        <f>COUNTIF('DERS PROGRAMI'!$H$62:$J$106,R79)</f>
        <v>96</v>
      </c>
      <c r="W79" s="181" t="e">
        <f>VLOOKUP(U79,'LİSTE-FORMÜLLER'!$U$1:$V$4,2,0)</f>
        <v>#N/A</v>
      </c>
      <c r="X79" s="182" t="e">
        <f>VLOOKUP(V79,'LİSTE-FORMÜLLER'!$U$1:$V$4,2,0)</f>
        <v>#N/A</v>
      </c>
      <c r="Y79" s="26"/>
      <c r="Z79" s="142" t="s">
        <v>876</v>
      </c>
      <c r="AA79" s="144" t="e">
        <f t="shared" si="19"/>
        <v>#VALUE!</v>
      </c>
      <c r="AB79" s="148" t="str">
        <f>IFERROR(VLOOKUP('DERS YÜKLERİ'!$B$3,T79:AA79,8,0),"")</f>
        <v/>
      </c>
      <c r="AC79" s="142" t="str">
        <f>IFERROR(VLOOKUP('DERS YÜKLERİ'!$B$4,T79:AA79,8,0),"")</f>
        <v/>
      </c>
      <c r="AD79" s="142" t="str">
        <f>IFERROR(VLOOKUP('DERS YÜKLERİ'!$B$5,T79:AA79,8,0),"")</f>
        <v/>
      </c>
      <c r="AE79" s="142" t="str">
        <f>IFERROR(VLOOKUP('DERS YÜKLERİ'!$B$6,T79:AA79,8,0),"")</f>
        <v/>
      </c>
      <c r="AF79" s="142" t="str">
        <f>IFERROR(VLOOKUP('DERS YÜKLERİ'!$B$7,T79:AA79,8,0),"")</f>
        <v/>
      </c>
      <c r="AG79" s="142" t="str">
        <f>IFERROR(VLOOKUP('DERS YÜKLERİ'!$B$8,T79:AA79,8,0),"")</f>
        <v/>
      </c>
      <c r="AH79" s="142" t="str">
        <f>IFERROR(VLOOKUP('DERS YÜKLERİ'!$B$9,T79:AA79,8,0),"")</f>
        <v/>
      </c>
      <c r="AI79" s="142" t="str">
        <f>IFERROR(VLOOKUP('DERS YÜKLERİ'!$B$10,T79:AA79,8,0),"")</f>
        <v/>
      </c>
      <c r="AJ79" s="142" t="str">
        <f>IFERROR(VLOOKUP('DERS YÜKLERİ'!$B$11,T79:AA79,8,0),"")</f>
        <v/>
      </c>
      <c r="AK79" s="142" t="str">
        <f>IFERROR(VLOOKUP('DERS YÜKLERİ'!$B$12,T79:AA79,8,0),"")</f>
        <v/>
      </c>
      <c r="AL79" s="142" t="str">
        <f>IFERROR(VLOOKUP('DERS YÜKLERİ'!$B$13,T79:AA79,8,0),"")</f>
        <v/>
      </c>
      <c r="AM79" s="142" t="str">
        <f>IFERROR(VLOOKUP('DERS YÜKLERİ'!$B$14,T79:AA79,8,0),"")</f>
        <v/>
      </c>
      <c r="AN79" s="142" t="str">
        <f>IFERROR(VLOOKUP('DERS YÜKLERİ'!$B$15,T79:AA79,8,0),"")</f>
        <v/>
      </c>
      <c r="AO79" s="142" t="str">
        <f>IFERROR(VLOOKUP('DERS YÜKLERİ'!$B$16,T79:AA79,8,0),"")</f>
        <v/>
      </c>
      <c r="AP79" s="142" t="str">
        <f>IFERROR(VLOOKUP('DERS YÜKLERİ'!$B$17,T79:AA79,8,0),"")</f>
        <v/>
      </c>
      <c r="AQ79" s="142" t="str">
        <f>IFERROR(VLOOKUP('DERS YÜKLERİ'!$B$18,T79:AA79,8,0),"")</f>
        <v/>
      </c>
      <c r="AR79" s="142" t="str">
        <f>IFERROR(VLOOKUP('DERS YÜKLERİ'!$B$19,T79:AA79,8,0),"")</f>
        <v/>
      </c>
      <c r="AS79" s="142" t="str">
        <f>IFERROR(VLOOKUP('DERS YÜKLERİ'!$B$20,T79:AA79,8,0),"")</f>
        <v/>
      </c>
      <c r="AT79" s="142" t="str">
        <f>IFERROR(VLOOKUP('DERS YÜKLERİ'!$B$21,T79:AA79,8,0),"")</f>
        <v/>
      </c>
      <c r="AU79" s="142" t="str">
        <f>IFERROR(VLOOKUP('DERS YÜKLERİ'!$B$22,T79:AA79,8,0),"")</f>
        <v/>
      </c>
      <c r="AV79" s="142" t="str">
        <f>IFERROR(VLOOKUP('DERS YÜKLERİ'!$B$23,T79:AA79,8,0),"")</f>
        <v/>
      </c>
      <c r="AW79" s="142" t="str">
        <f>IFERROR(VLOOKUP('DERS YÜKLERİ'!$B$25,T79:AA79,8,0),"")</f>
        <v/>
      </c>
      <c r="AX79" s="142" t="str">
        <f>IFERROR(VLOOKUP('DERS YÜKLERİ'!$B$26,T79:AA79,8,0),"")</f>
        <v/>
      </c>
      <c r="AY79" s="142" t="str">
        <f>IFERROR(VLOOKUP('DERS YÜKLERİ'!$B$27,T79:AA79,8,0),"")</f>
        <v/>
      </c>
      <c r="AZ79" s="142" t="str">
        <f>IFERROR(VLOOKUP('DERS YÜKLERİ'!$B$28,T79:AA79,8,0),"")</f>
        <v/>
      </c>
      <c r="BA79" s="142" t="str">
        <f>IFERROR(VLOOKUP('DERS YÜKLERİ'!$B$29,T79:AA79,8,0),"")</f>
        <v/>
      </c>
      <c r="BB79" s="142" t="str">
        <f>IFERROR(VLOOKUP('DERS YÜKLERİ'!$B$30,T79:AA79,8,0),"")</f>
        <v/>
      </c>
      <c r="BC79" s="142" t="str">
        <f>IFERROR(VLOOKUP('DERS YÜKLERİ'!$B$31,T79:AA79,8,0),"")</f>
        <v/>
      </c>
      <c r="BD79" s="142" t="str">
        <f>IFERROR(VLOOKUP('DERS YÜKLERİ'!$B$32,T79:AA79,8,0),"")</f>
        <v/>
      </c>
      <c r="BE79" s="142" t="str">
        <f>IFERROR(VLOOKUP('DERS YÜKLERİ'!$B$33,T79:AA79,8,0),"")</f>
        <v/>
      </c>
      <c r="BF79" s="142" t="str">
        <f>IFERROR(VLOOKUP('DERS YÜKLERİ'!$B$34,T79:AA79,8,0),"")</f>
        <v/>
      </c>
      <c r="BG79" s="142" t="str">
        <f>IFERROR(VLOOKUP('DERS YÜKLERİ'!$B$35,T79:AA79,8,0),"")</f>
        <v/>
      </c>
      <c r="BH79" s="142" t="str">
        <f>IFERROR(VLOOKUP('DERS YÜKLERİ'!$B$36,T79:AA79,8,0),"")</f>
        <v/>
      </c>
      <c r="BI79" s="142" t="str">
        <f>IFERROR(VLOOKUP('DERS YÜKLERİ'!$B$37,T79:AA79,8,0),"")</f>
        <v/>
      </c>
      <c r="BJ79" s="142" t="str">
        <f>IFERROR(VLOOKUP('DERS YÜKLERİ'!$B$38,T79:AA79,8,0),"")</f>
        <v/>
      </c>
      <c r="BK79" s="142" t="str">
        <f>IFERROR(VLOOKUP('DERS YÜKLERİ'!$B$39,T79:AA79,8,0),"")</f>
        <v/>
      </c>
      <c r="BL79" s="142" t="str">
        <f>IFERROR(VLOOKUP('DERS YÜKLERİ'!$B$40,T79:AA79,8,0),"")</f>
        <v/>
      </c>
      <c r="BM79" s="142" t="str">
        <f>IFERROR(VLOOKUP('DERS YÜKLERİ'!$B$41,T79:AA79,8,0),"")</f>
        <v/>
      </c>
      <c r="BN79" s="142" t="str">
        <f>IFERROR(VLOOKUP('DERS YÜKLERİ'!$B$42,T79:AA79,8,0),"")</f>
        <v/>
      </c>
      <c r="BO79" s="142" t="str">
        <f>IFERROR(VLOOKUP('DERS YÜKLERİ'!$B$43,T79:AA79,8,0),"")</f>
        <v/>
      </c>
      <c r="BP79" s="142" t="str">
        <f>IFERROR(VLOOKUP('DERS YÜKLERİ'!$B$44,T79:AA79,8,0),"")</f>
        <v/>
      </c>
      <c r="BQ79" s="142" t="str">
        <f>IFERROR(VLOOKUP('DERS YÜKLERİ'!$B$45,T79:AA79,8,0),"")</f>
        <v/>
      </c>
      <c r="BR79" s="142" t="str">
        <f>IFERROR(VLOOKUP('DERS YÜKLERİ'!$B$46,T79:AA79,8,0),"")</f>
        <v/>
      </c>
      <c r="BS79" s="142" t="str">
        <f>IFERROR(VLOOKUP('DERS YÜKLERİ'!$B$47,T79:AA79,8,0),"")</f>
        <v/>
      </c>
      <c r="BT79" s="26"/>
    </row>
    <row r="80" spans="1:72" ht="19.5" hidden="1" customHeight="1" outlineLevel="1">
      <c r="A80" s="110" t="b">
        <v>0</v>
      </c>
      <c r="B80" s="112" t="str">
        <f t="shared" si="12"/>
        <v>KAPALI</v>
      </c>
      <c r="C80" s="1030"/>
      <c r="D80" s="115" t="str">
        <f>IFERROR(VLOOKUP(F80,'LİSTE-FORMÜLLER'!F:L,2,0),"-")</f>
        <v>-</v>
      </c>
      <c r="E80" s="116" t="str">
        <f>IFERROR(VLOOKUP(F80,'LİSTE-FORMÜLLER'!F:L,3,0),"-")</f>
        <v>-</v>
      </c>
      <c r="F80" s="117"/>
      <c r="G80" s="115" t="str">
        <f>IFERROR(VLOOKUP(F80,'LİSTE-FORMÜLLER'!F:L,5,0),"")</f>
        <v/>
      </c>
      <c r="H80" s="115" t="str">
        <f>IFERROR(VLOOKUP(F80,'LİSTE-FORMÜLLER'!F:L,7,0),"-")</f>
        <v>-</v>
      </c>
      <c r="I80" s="387"/>
      <c r="J80" s="388"/>
      <c r="K80" s="203"/>
      <c r="L80" s="121">
        <f t="shared" si="18"/>
        <v>2</v>
      </c>
      <c r="M80" s="121" t="str">
        <f>IFERROR(VLOOKUP(I80,'LİSTE-FORMÜLLER'!$B$2:$C$89,2,0),"*")</f>
        <v>*</v>
      </c>
      <c r="N80" s="20"/>
      <c r="O80" s="21"/>
      <c r="P80" s="21"/>
      <c r="Q80" s="21"/>
      <c r="R80" s="579" t="s">
        <v>876</v>
      </c>
      <c r="S80" s="130" t="e">
        <f t="shared" si="14"/>
        <v>#N/A</v>
      </c>
      <c r="T80" s="175" t="str">
        <f t="shared" si="17"/>
        <v>-</v>
      </c>
      <c r="U80" s="178">
        <f>COUNTIF('DERS PROGRAMI'!$H$5:$J$55,R80)</f>
        <v>117</v>
      </c>
      <c r="V80" s="180">
        <f>COUNTIF('DERS PROGRAMI'!$H$62:$J$106,R80)</f>
        <v>96</v>
      </c>
      <c r="W80" s="181" t="e">
        <f>VLOOKUP(U80,'LİSTE-FORMÜLLER'!$U$1:$V$4,2,0)</f>
        <v>#N/A</v>
      </c>
      <c r="X80" s="182" t="e">
        <f>VLOOKUP(V80,'LİSTE-FORMÜLLER'!$U$1:$V$4,2,0)</f>
        <v>#N/A</v>
      </c>
      <c r="Y80" s="26"/>
      <c r="Z80" s="142" t="s">
        <v>876</v>
      </c>
      <c r="AA80" s="144" t="e">
        <f t="shared" si="19"/>
        <v>#VALUE!</v>
      </c>
      <c r="AB80" s="148" t="str">
        <f>IFERROR(VLOOKUP('DERS YÜKLERİ'!$B$3,T80:AA80,8,0),"")</f>
        <v/>
      </c>
      <c r="AC80" s="142" t="str">
        <f>IFERROR(VLOOKUP('DERS YÜKLERİ'!$B$4,T80:AA80,8,0),"")</f>
        <v/>
      </c>
      <c r="AD80" s="142" t="str">
        <f>IFERROR(VLOOKUP('DERS YÜKLERİ'!$B$5,T80:AA80,8,0),"")</f>
        <v/>
      </c>
      <c r="AE80" s="142" t="str">
        <f>IFERROR(VLOOKUP('DERS YÜKLERİ'!$B$6,T80:AA80,8,0),"")</f>
        <v/>
      </c>
      <c r="AF80" s="142" t="str">
        <f>IFERROR(VLOOKUP('DERS YÜKLERİ'!$B$7,T80:AA80,8,0),"")</f>
        <v/>
      </c>
      <c r="AG80" s="142" t="str">
        <f>IFERROR(VLOOKUP('DERS YÜKLERİ'!$B$8,T80:AA80,8,0),"")</f>
        <v/>
      </c>
      <c r="AH80" s="142" t="str">
        <f>IFERROR(VLOOKUP('DERS YÜKLERİ'!$B$9,T80:AA80,8,0),"")</f>
        <v/>
      </c>
      <c r="AI80" s="142" t="str">
        <f>IFERROR(VLOOKUP('DERS YÜKLERİ'!$B$10,T80:AA80,8,0),"")</f>
        <v/>
      </c>
      <c r="AJ80" s="142" t="str">
        <f>IFERROR(VLOOKUP('DERS YÜKLERİ'!$B$11,T80:AA80,8,0),"")</f>
        <v/>
      </c>
      <c r="AK80" s="142" t="str">
        <f>IFERROR(VLOOKUP('DERS YÜKLERİ'!$B$12,T80:AA80,8,0),"")</f>
        <v/>
      </c>
      <c r="AL80" s="142" t="str">
        <f>IFERROR(VLOOKUP('DERS YÜKLERİ'!$B$13,T80:AA80,8,0),"")</f>
        <v/>
      </c>
      <c r="AM80" s="142" t="str">
        <f>IFERROR(VLOOKUP('DERS YÜKLERİ'!$B$14,T80:AA80,8,0),"")</f>
        <v/>
      </c>
      <c r="AN80" s="142" t="str">
        <f>IFERROR(VLOOKUP('DERS YÜKLERİ'!$B$15,T80:AA80,8,0),"")</f>
        <v/>
      </c>
      <c r="AO80" s="142" t="str">
        <f>IFERROR(VLOOKUP('DERS YÜKLERİ'!$B$16,T80:AA80,8,0),"")</f>
        <v/>
      </c>
      <c r="AP80" s="142" t="str">
        <f>IFERROR(VLOOKUP('DERS YÜKLERİ'!$B$17,T80:AA80,8,0),"")</f>
        <v/>
      </c>
      <c r="AQ80" s="142" t="str">
        <f>IFERROR(VLOOKUP('DERS YÜKLERİ'!$B$18,T80:AA80,8,0),"")</f>
        <v/>
      </c>
      <c r="AR80" s="142" t="str">
        <f>IFERROR(VLOOKUP('DERS YÜKLERİ'!$B$19,T80:AA80,8,0),"")</f>
        <v/>
      </c>
      <c r="AS80" s="142" t="str">
        <f>IFERROR(VLOOKUP('DERS YÜKLERİ'!$B$20,T80:AA80,8,0),"")</f>
        <v/>
      </c>
      <c r="AT80" s="142" t="str">
        <f>IFERROR(VLOOKUP('DERS YÜKLERİ'!$B$21,T80:AA80,8,0),"")</f>
        <v/>
      </c>
      <c r="AU80" s="142" t="str">
        <f>IFERROR(VLOOKUP('DERS YÜKLERİ'!$B$22,T80:AA80,8,0),"")</f>
        <v/>
      </c>
      <c r="AV80" s="142" t="str">
        <f>IFERROR(VLOOKUP('DERS YÜKLERİ'!$B$23,T80:AA80,8,0),"")</f>
        <v/>
      </c>
      <c r="AW80" s="142" t="str">
        <f>IFERROR(VLOOKUP('DERS YÜKLERİ'!$B$25,T80:AA80,8,0),"")</f>
        <v/>
      </c>
      <c r="AX80" s="142" t="str">
        <f>IFERROR(VLOOKUP('DERS YÜKLERİ'!$B$26,T80:AA80,8,0),"")</f>
        <v/>
      </c>
      <c r="AY80" s="142" t="str">
        <f>IFERROR(VLOOKUP('DERS YÜKLERİ'!$B$27,T80:AA80,8,0),"")</f>
        <v/>
      </c>
      <c r="AZ80" s="142" t="str">
        <f>IFERROR(VLOOKUP('DERS YÜKLERİ'!$B$28,T80:AA80,8,0),"")</f>
        <v/>
      </c>
      <c r="BA80" s="142" t="str">
        <f>IFERROR(VLOOKUP('DERS YÜKLERİ'!$B$29,T80:AA80,8,0),"")</f>
        <v/>
      </c>
      <c r="BB80" s="142" t="str">
        <f>IFERROR(VLOOKUP('DERS YÜKLERİ'!$B$30,T80:AA80,8,0),"")</f>
        <v/>
      </c>
      <c r="BC80" s="142" t="str">
        <f>IFERROR(VLOOKUP('DERS YÜKLERİ'!$B$31,T80:AA80,8,0),"")</f>
        <v/>
      </c>
      <c r="BD80" s="142" t="str">
        <f>IFERROR(VLOOKUP('DERS YÜKLERİ'!$B$32,T80:AA80,8,0),"")</f>
        <v/>
      </c>
      <c r="BE80" s="142" t="str">
        <f>IFERROR(VLOOKUP('DERS YÜKLERİ'!$B$33,T80:AA80,8,0),"")</f>
        <v/>
      </c>
      <c r="BF80" s="142" t="str">
        <f>IFERROR(VLOOKUP('DERS YÜKLERİ'!$B$34,T80:AA80,8,0),"")</f>
        <v/>
      </c>
      <c r="BG80" s="142" t="str">
        <f>IFERROR(VLOOKUP('DERS YÜKLERİ'!$B$35,T80:AA80,8,0),"")</f>
        <v/>
      </c>
      <c r="BH80" s="142" t="str">
        <f>IFERROR(VLOOKUP('DERS YÜKLERİ'!$B$36,T80:AA80,8,0),"")</f>
        <v/>
      </c>
      <c r="BI80" s="142" t="str">
        <f>IFERROR(VLOOKUP('DERS YÜKLERİ'!$B$37,T80:AA80,8,0),"")</f>
        <v/>
      </c>
      <c r="BJ80" s="142" t="str">
        <f>IFERROR(VLOOKUP('DERS YÜKLERİ'!$B$38,T80:AA80,8,0),"")</f>
        <v/>
      </c>
      <c r="BK80" s="142" t="str">
        <f>IFERROR(VLOOKUP('DERS YÜKLERİ'!$B$39,T80:AA80,8,0),"")</f>
        <v/>
      </c>
      <c r="BL80" s="142" t="str">
        <f>IFERROR(VLOOKUP('DERS YÜKLERİ'!$B$40,T80:AA80,8,0),"")</f>
        <v/>
      </c>
      <c r="BM80" s="142" t="str">
        <f>IFERROR(VLOOKUP('DERS YÜKLERİ'!$B$41,T80:AA80,8,0),"")</f>
        <v/>
      </c>
      <c r="BN80" s="142" t="str">
        <f>IFERROR(VLOOKUP('DERS YÜKLERİ'!$B$42,T80:AA80,8,0),"")</f>
        <v/>
      </c>
      <c r="BO80" s="142" t="str">
        <f>IFERROR(VLOOKUP('DERS YÜKLERİ'!$B$43,T80:AA80,8,0),"")</f>
        <v/>
      </c>
      <c r="BP80" s="142" t="str">
        <f>IFERROR(VLOOKUP('DERS YÜKLERİ'!$B$44,T80:AA80,8,0),"")</f>
        <v/>
      </c>
      <c r="BQ80" s="142" t="str">
        <f>IFERROR(VLOOKUP('DERS YÜKLERİ'!$B$45,T80:AA80,8,0),"")</f>
        <v/>
      </c>
      <c r="BR80" s="142" t="str">
        <f>IFERROR(VLOOKUP('DERS YÜKLERİ'!$B$46,T80:AA80,8,0),"")</f>
        <v/>
      </c>
      <c r="BS80" s="142" t="str">
        <f>IFERROR(VLOOKUP('DERS YÜKLERİ'!$B$47,T80:AA80,8,0),"")</f>
        <v/>
      </c>
      <c r="BT80" s="26"/>
    </row>
    <row r="81" spans="1:72" ht="19.5" hidden="1" customHeight="1">
      <c r="A81" s="110" t="b">
        <v>0</v>
      </c>
      <c r="B81" s="112" t="str">
        <f t="shared" si="12"/>
        <v>KAPALI</v>
      </c>
      <c r="C81" s="1030"/>
      <c r="D81" s="115" t="str">
        <f>IFERROR(VLOOKUP(F81,'LİSTE-FORMÜLLER'!F:L,2,0),"-")</f>
        <v>-</v>
      </c>
      <c r="E81" s="116" t="str">
        <f>IFERROR(VLOOKUP(F81,'LİSTE-FORMÜLLER'!F:L,3,0),"-")</f>
        <v>-</v>
      </c>
      <c r="F81" s="117"/>
      <c r="G81" s="115" t="str">
        <f>IFERROR(VLOOKUP(F81,'LİSTE-FORMÜLLER'!F:L,5,0),"")</f>
        <v/>
      </c>
      <c r="H81" s="115" t="str">
        <f>IFERROR(VLOOKUP(F81,'LİSTE-FORMÜLLER'!F:L,7,0),"-")</f>
        <v>-</v>
      </c>
      <c r="I81" s="387"/>
      <c r="J81" s="388"/>
      <c r="K81" s="203"/>
      <c r="L81" s="121">
        <f t="shared" si="18"/>
        <v>2</v>
      </c>
      <c r="M81" s="121" t="str">
        <f>IFERROR(VLOOKUP(I81,'LİSTE-FORMÜLLER'!$B$2:$C$89,2,0),"*")</f>
        <v>*</v>
      </c>
      <c r="N81" s="20"/>
      <c r="O81" s="21"/>
      <c r="P81" s="21"/>
      <c r="Q81" s="21"/>
      <c r="R81" s="579" t="s">
        <v>876</v>
      </c>
      <c r="S81" s="130" t="e">
        <f t="shared" si="14"/>
        <v>#N/A</v>
      </c>
      <c r="T81" s="175" t="str">
        <f t="shared" si="17"/>
        <v>-</v>
      </c>
      <c r="U81" s="178">
        <f>COUNTIF('DERS PROGRAMI'!$H$5:$J$55,R81)</f>
        <v>117</v>
      </c>
      <c r="V81" s="180">
        <f>COUNTIF('DERS PROGRAMI'!$H$62:$J$106,R81)</f>
        <v>96</v>
      </c>
      <c r="W81" s="181" t="e">
        <f>VLOOKUP(U81,'LİSTE-FORMÜLLER'!$U$1:$V$4,2,0)</f>
        <v>#N/A</v>
      </c>
      <c r="X81" s="182" t="e">
        <f>VLOOKUP(V81,'LİSTE-FORMÜLLER'!$U$1:$V$4,2,0)</f>
        <v>#N/A</v>
      </c>
      <c r="Y81" s="26"/>
      <c r="Z81" s="142" t="s">
        <v>876</v>
      </c>
      <c r="AA81" s="144" t="e">
        <f t="shared" si="19"/>
        <v>#VALUE!</v>
      </c>
      <c r="AB81" s="148" t="str">
        <f>IFERROR(VLOOKUP('DERS YÜKLERİ'!$B$3,T81:AA81,8,0),"")</f>
        <v/>
      </c>
      <c r="AC81" s="142" t="str">
        <f>IFERROR(VLOOKUP('DERS YÜKLERİ'!$B$4,T81:AA81,8,0),"")</f>
        <v/>
      </c>
      <c r="AD81" s="142" t="str">
        <f>IFERROR(VLOOKUP('DERS YÜKLERİ'!$B$5,T81:AA81,8,0),"")</f>
        <v/>
      </c>
      <c r="AE81" s="142" t="str">
        <f>IFERROR(VLOOKUP('DERS YÜKLERİ'!$B$6,T81:AA81,8,0),"")</f>
        <v/>
      </c>
      <c r="AF81" s="142" t="str">
        <f>IFERROR(VLOOKUP('DERS YÜKLERİ'!$B$7,T81:AA81,8,0),"")</f>
        <v/>
      </c>
      <c r="AG81" s="142" t="str">
        <f>IFERROR(VLOOKUP('DERS YÜKLERİ'!$B$8,T81:AA81,8,0),"")</f>
        <v/>
      </c>
      <c r="AH81" s="142" t="str">
        <f>IFERROR(VLOOKUP('DERS YÜKLERİ'!$B$9,T81:AA81,8,0),"")</f>
        <v/>
      </c>
      <c r="AI81" s="142" t="str">
        <f>IFERROR(VLOOKUP('DERS YÜKLERİ'!$B$10,T81:AA81,8,0),"")</f>
        <v/>
      </c>
      <c r="AJ81" s="142" t="str">
        <f>IFERROR(VLOOKUP('DERS YÜKLERİ'!$B$11,T81:AA81,8,0),"")</f>
        <v/>
      </c>
      <c r="AK81" s="142" t="str">
        <f>IFERROR(VLOOKUP('DERS YÜKLERİ'!$B$12,T81:AA81,8,0),"")</f>
        <v/>
      </c>
      <c r="AL81" s="142" t="str">
        <f>IFERROR(VLOOKUP('DERS YÜKLERİ'!$B$13,T81:AA81,8,0),"")</f>
        <v/>
      </c>
      <c r="AM81" s="142" t="str">
        <f>IFERROR(VLOOKUP('DERS YÜKLERİ'!$B$14,T81:AA81,8,0),"")</f>
        <v/>
      </c>
      <c r="AN81" s="142" t="str">
        <f>IFERROR(VLOOKUP('DERS YÜKLERİ'!$B$15,T81:AA81,8,0),"")</f>
        <v/>
      </c>
      <c r="AO81" s="142" t="str">
        <f>IFERROR(VLOOKUP('DERS YÜKLERİ'!$B$16,T81:AA81,8,0),"")</f>
        <v/>
      </c>
      <c r="AP81" s="142" t="str">
        <f>IFERROR(VLOOKUP('DERS YÜKLERİ'!$B$17,T81:AA81,8,0),"")</f>
        <v/>
      </c>
      <c r="AQ81" s="142" t="str">
        <f>IFERROR(VLOOKUP('DERS YÜKLERİ'!$B$18,T81:AA81,8,0),"")</f>
        <v/>
      </c>
      <c r="AR81" s="142" t="str">
        <f>IFERROR(VLOOKUP('DERS YÜKLERİ'!$B$19,T81:AA81,8,0),"")</f>
        <v/>
      </c>
      <c r="AS81" s="142" t="str">
        <f>IFERROR(VLOOKUP('DERS YÜKLERİ'!$B$20,T81:AA81,8,0),"")</f>
        <v/>
      </c>
      <c r="AT81" s="142" t="str">
        <f>IFERROR(VLOOKUP('DERS YÜKLERİ'!$B$21,T81:AA81,8,0),"")</f>
        <v/>
      </c>
      <c r="AU81" s="142" t="str">
        <f>IFERROR(VLOOKUP('DERS YÜKLERİ'!$B$22,T81:AA81,8,0),"")</f>
        <v/>
      </c>
      <c r="AV81" s="142" t="str">
        <f>IFERROR(VLOOKUP('DERS YÜKLERİ'!$B$23,T81:AA81,8,0),"")</f>
        <v/>
      </c>
      <c r="AW81" s="142" t="str">
        <f>IFERROR(VLOOKUP('DERS YÜKLERİ'!$B$25,T81:AA81,8,0),"")</f>
        <v/>
      </c>
      <c r="AX81" s="142" t="str">
        <f>IFERROR(VLOOKUP('DERS YÜKLERİ'!$B$26,T81:AA81,8,0),"")</f>
        <v/>
      </c>
      <c r="AY81" s="142" t="str">
        <f>IFERROR(VLOOKUP('DERS YÜKLERİ'!$B$27,T81:AA81,8,0),"")</f>
        <v/>
      </c>
      <c r="AZ81" s="142" t="str">
        <f>IFERROR(VLOOKUP('DERS YÜKLERİ'!$B$28,T81:AA81,8,0),"")</f>
        <v/>
      </c>
      <c r="BA81" s="142" t="str">
        <f>IFERROR(VLOOKUP('DERS YÜKLERİ'!$B$29,T81:AA81,8,0),"")</f>
        <v/>
      </c>
      <c r="BB81" s="142" t="str">
        <f>IFERROR(VLOOKUP('DERS YÜKLERİ'!$B$30,T81:AA81,8,0),"")</f>
        <v/>
      </c>
      <c r="BC81" s="142" t="str">
        <f>IFERROR(VLOOKUP('DERS YÜKLERİ'!$B$31,T81:AA81,8,0),"")</f>
        <v/>
      </c>
      <c r="BD81" s="142" t="str">
        <f>IFERROR(VLOOKUP('DERS YÜKLERİ'!$B$32,T81:AA81,8,0),"")</f>
        <v/>
      </c>
      <c r="BE81" s="142" t="str">
        <f>IFERROR(VLOOKUP('DERS YÜKLERİ'!$B$33,T81:AA81,8,0),"")</f>
        <v/>
      </c>
      <c r="BF81" s="142" t="str">
        <f>IFERROR(VLOOKUP('DERS YÜKLERİ'!$B$34,T81:AA81,8,0),"")</f>
        <v/>
      </c>
      <c r="BG81" s="142" t="str">
        <f>IFERROR(VLOOKUP('DERS YÜKLERİ'!$B$35,T81:AA81,8,0),"")</f>
        <v/>
      </c>
      <c r="BH81" s="142" t="str">
        <f>IFERROR(VLOOKUP('DERS YÜKLERİ'!$B$36,T81:AA81,8,0),"")</f>
        <v/>
      </c>
      <c r="BI81" s="142" t="str">
        <f>IFERROR(VLOOKUP('DERS YÜKLERİ'!$B$37,T81:AA81,8,0),"")</f>
        <v/>
      </c>
      <c r="BJ81" s="142" t="str">
        <f>IFERROR(VLOOKUP('DERS YÜKLERİ'!$B$38,T81:AA81,8,0),"")</f>
        <v/>
      </c>
      <c r="BK81" s="142" t="str">
        <f>IFERROR(VLOOKUP('DERS YÜKLERİ'!$B$39,T81:AA81,8,0),"")</f>
        <v/>
      </c>
      <c r="BL81" s="142" t="str">
        <f>IFERROR(VLOOKUP('DERS YÜKLERİ'!$B$40,T81:AA81,8,0),"")</f>
        <v/>
      </c>
      <c r="BM81" s="142" t="str">
        <f>IFERROR(VLOOKUP('DERS YÜKLERİ'!$B$41,T81:AA81,8,0),"")</f>
        <v/>
      </c>
      <c r="BN81" s="142" t="str">
        <f>IFERROR(VLOOKUP('DERS YÜKLERİ'!$B$42,T81:AA81,8,0),"")</f>
        <v/>
      </c>
      <c r="BO81" s="142" t="str">
        <f>IFERROR(VLOOKUP('DERS YÜKLERİ'!$B$43,T81:AA81,8,0),"")</f>
        <v/>
      </c>
      <c r="BP81" s="142" t="str">
        <f>IFERROR(VLOOKUP('DERS YÜKLERİ'!$B$44,T81:AA81,8,0),"")</f>
        <v/>
      </c>
      <c r="BQ81" s="142" t="str">
        <f>IFERROR(VLOOKUP('DERS YÜKLERİ'!$B$45,T81:AA81,8,0),"")</f>
        <v/>
      </c>
      <c r="BR81" s="142" t="str">
        <f>IFERROR(VLOOKUP('DERS YÜKLERİ'!$B$46,T81:AA81,8,0),"")</f>
        <v/>
      </c>
      <c r="BS81" s="142" t="str">
        <f>IFERROR(VLOOKUP('DERS YÜKLERİ'!$B$47,T81:AA81,8,0),"")</f>
        <v/>
      </c>
      <c r="BT81" s="26"/>
    </row>
    <row r="82" spans="1:72" ht="19.5" hidden="1" customHeight="1" outlineLevel="1">
      <c r="A82" s="110" t="b">
        <v>0</v>
      </c>
      <c r="B82" s="112" t="str">
        <f t="shared" si="12"/>
        <v>KAPALI</v>
      </c>
      <c r="C82" s="1030"/>
      <c r="D82" s="115" t="str">
        <f>IFERROR(VLOOKUP(F82,'LİSTE-FORMÜLLER'!F:L,2,0),"-")</f>
        <v>-</v>
      </c>
      <c r="E82" s="116" t="str">
        <f>IFERROR(VLOOKUP(F82,'LİSTE-FORMÜLLER'!F:L,3,0),"-")</f>
        <v>-</v>
      </c>
      <c r="F82" s="117"/>
      <c r="G82" s="115" t="str">
        <f>IFERROR(VLOOKUP(F82,'LİSTE-FORMÜLLER'!F:L,5,0),"")</f>
        <v/>
      </c>
      <c r="H82" s="115" t="str">
        <f>IFERROR(VLOOKUP(F82,'LİSTE-FORMÜLLER'!F:L,7,0),"-")</f>
        <v>-</v>
      </c>
      <c r="I82" s="387"/>
      <c r="J82" s="388"/>
      <c r="K82" s="203"/>
      <c r="L82" s="121">
        <f t="shared" si="18"/>
        <v>2</v>
      </c>
      <c r="M82" s="121" t="str">
        <f>IFERROR(VLOOKUP(I82,'LİSTE-FORMÜLLER'!$B$2:$C$89,2,0),"*")</f>
        <v>*</v>
      </c>
      <c r="N82" s="20"/>
      <c r="O82" s="21"/>
      <c r="P82" s="21"/>
      <c r="Q82" s="21"/>
      <c r="R82" s="579" t="s">
        <v>876</v>
      </c>
      <c r="S82" s="130" t="e">
        <f t="shared" si="14"/>
        <v>#N/A</v>
      </c>
      <c r="T82" s="175" t="str">
        <f t="shared" si="17"/>
        <v>-</v>
      </c>
      <c r="U82" s="178">
        <f>COUNTIF('DERS PROGRAMI'!$H$5:$J$55,R82)</f>
        <v>117</v>
      </c>
      <c r="V82" s="180">
        <f>COUNTIF('DERS PROGRAMI'!$H$62:$J$106,R82)</f>
        <v>96</v>
      </c>
      <c r="W82" s="181" t="e">
        <f>VLOOKUP(U82,'LİSTE-FORMÜLLER'!$U$1:$V$4,2,0)</f>
        <v>#N/A</v>
      </c>
      <c r="X82" s="182" t="e">
        <f>VLOOKUP(V82,'LİSTE-FORMÜLLER'!$U$1:$V$4,2,0)</f>
        <v>#N/A</v>
      </c>
      <c r="Y82" s="26"/>
      <c r="Z82" s="142" t="s">
        <v>876</v>
      </c>
      <c r="AA82" s="144" t="e">
        <f t="shared" si="19"/>
        <v>#VALUE!</v>
      </c>
      <c r="AB82" s="148" t="str">
        <f>IFERROR(VLOOKUP('DERS YÜKLERİ'!$B$3,T82:AA82,8,0),"")</f>
        <v/>
      </c>
      <c r="AC82" s="142" t="str">
        <f>IFERROR(VLOOKUP('DERS YÜKLERİ'!$B$4,T82:AA82,8,0),"")</f>
        <v/>
      </c>
      <c r="AD82" s="142" t="str">
        <f>IFERROR(VLOOKUP('DERS YÜKLERİ'!$B$5,T82:AA82,8,0),"")</f>
        <v/>
      </c>
      <c r="AE82" s="142" t="str">
        <f>IFERROR(VLOOKUP('DERS YÜKLERİ'!$B$6,T82:AA82,8,0),"")</f>
        <v/>
      </c>
      <c r="AF82" s="142" t="str">
        <f>IFERROR(VLOOKUP('DERS YÜKLERİ'!$B$7,T82:AA82,8,0),"")</f>
        <v/>
      </c>
      <c r="AG82" s="142" t="str">
        <f>IFERROR(VLOOKUP('DERS YÜKLERİ'!$B$8,T82:AA82,8,0),"")</f>
        <v/>
      </c>
      <c r="AH82" s="142" t="str">
        <f>IFERROR(VLOOKUP('DERS YÜKLERİ'!$B$9,T82:AA82,8,0),"")</f>
        <v/>
      </c>
      <c r="AI82" s="142" t="str">
        <f>IFERROR(VLOOKUP('DERS YÜKLERİ'!$B$10,T82:AA82,8,0),"")</f>
        <v/>
      </c>
      <c r="AJ82" s="142" t="str">
        <f>IFERROR(VLOOKUP('DERS YÜKLERİ'!$B$11,T82:AA82,8,0),"")</f>
        <v/>
      </c>
      <c r="AK82" s="142" t="str">
        <f>IFERROR(VLOOKUP('DERS YÜKLERİ'!$B$12,T82:AA82,8,0),"")</f>
        <v/>
      </c>
      <c r="AL82" s="142" t="str">
        <f>IFERROR(VLOOKUP('DERS YÜKLERİ'!$B$13,T82:AA82,8,0),"")</f>
        <v/>
      </c>
      <c r="AM82" s="142" t="str">
        <f>IFERROR(VLOOKUP('DERS YÜKLERİ'!$B$14,T82:AA82,8,0),"")</f>
        <v/>
      </c>
      <c r="AN82" s="142" t="str">
        <f>IFERROR(VLOOKUP('DERS YÜKLERİ'!$B$15,T82:AA82,8,0),"")</f>
        <v/>
      </c>
      <c r="AO82" s="142" t="str">
        <f>IFERROR(VLOOKUP('DERS YÜKLERİ'!$B$16,T82:AA82,8,0),"")</f>
        <v/>
      </c>
      <c r="AP82" s="142" t="str">
        <f>IFERROR(VLOOKUP('DERS YÜKLERİ'!$B$17,T82:AA82,8,0),"")</f>
        <v/>
      </c>
      <c r="AQ82" s="142" t="str">
        <f>IFERROR(VLOOKUP('DERS YÜKLERİ'!$B$18,T82:AA82,8,0),"")</f>
        <v/>
      </c>
      <c r="AR82" s="142" t="str">
        <f>IFERROR(VLOOKUP('DERS YÜKLERİ'!$B$19,T82:AA82,8,0),"")</f>
        <v/>
      </c>
      <c r="AS82" s="142" t="str">
        <f>IFERROR(VLOOKUP('DERS YÜKLERİ'!$B$20,T82:AA82,8,0),"")</f>
        <v/>
      </c>
      <c r="AT82" s="142" t="str">
        <f>IFERROR(VLOOKUP('DERS YÜKLERİ'!$B$21,T82:AA82,8,0),"")</f>
        <v/>
      </c>
      <c r="AU82" s="142" t="str">
        <f>IFERROR(VLOOKUP('DERS YÜKLERİ'!$B$22,T82:AA82,8,0),"")</f>
        <v/>
      </c>
      <c r="AV82" s="142" t="str">
        <f>IFERROR(VLOOKUP('DERS YÜKLERİ'!$B$23,T82:AA82,8,0),"")</f>
        <v/>
      </c>
      <c r="AW82" s="142" t="str">
        <f>IFERROR(VLOOKUP('DERS YÜKLERİ'!$B$25,T82:AA82,8,0),"")</f>
        <v/>
      </c>
      <c r="AX82" s="142" t="str">
        <f>IFERROR(VLOOKUP('DERS YÜKLERİ'!$B$26,T82:AA82,8,0),"")</f>
        <v/>
      </c>
      <c r="AY82" s="142" t="str">
        <f>IFERROR(VLOOKUP('DERS YÜKLERİ'!$B$27,T82:AA82,8,0),"")</f>
        <v/>
      </c>
      <c r="AZ82" s="142" t="str">
        <f>IFERROR(VLOOKUP('DERS YÜKLERİ'!$B$28,T82:AA82,8,0),"")</f>
        <v/>
      </c>
      <c r="BA82" s="142" t="str">
        <f>IFERROR(VLOOKUP('DERS YÜKLERİ'!$B$29,T82:AA82,8,0),"")</f>
        <v/>
      </c>
      <c r="BB82" s="142" t="str">
        <f>IFERROR(VLOOKUP('DERS YÜKLERİ'!$B$30,T82:AA82,8,0),"")</f>
        <v/>
      </c>
      <c r="BC82" s="142" t="str">
        <f>IFERROR(VLOOKUP('DERS YÜKLERİ'!$B$31,T82:AA82,8,0),"")</f>
        <v/>
      </c>
      <c r="BD82" s="142" t="str">
        <f>IFERROR(VLOOKUP('DERS YÜKLERİ'!$B$32,T82:AA82,8,0),"")</f>
        <v/>
      </c>
      <c r="BE82" s="142" t="str">
        <f>IFERROR(VLOOKUP('DERS YÜKLERİ'!$B$33,T82:AA82,8,0),"")</f>
        <v/>
      </c>
      <c r="BF82" s="142" t="str">
        <f>IFERROR(VLOOKUP('DERS YÜKLERİ'!$B$34,T82:AA82,8,0),"")</f>
        <v/>
      </c>
      <c r="BG82" s="142" t="str">
        <f>IFERROR(VLOOKUP('DERS YÜKLERİ'!$B$35,T82:AA82,8,0),"")</f>
        <v/>
      </c>
      <c r="BH82" s="142" t="str">
        <f>IFERROR(VLOOKUP('DERS YÜKLERİ'!$B$36,T82:AA82,8,0),"")</f>
        <v/>
      </c>
      <c r="BI82" s="142" t="str">
        <f>IFERROR(VLOOKUP('DERS YÜKLERİ'!$B$37,T82:AA82,8,0),"")</f>
        <v/>
      </c>
      <c r="BJ82" s="142" t="str">
        <f>IFERROR(VLOOKUP('DERS YÜKLERİ'!$B$38,T82:AA82,8,0),"")</f>
        <v/>
      </c>
      <c r="BK82" s="142" t="str">
        <f>IFERROR(VLOOKUP('DERS YÜKLERİ'!$B$39,T82:AA82,8,0),"")</f>
        <v/>
      </c>
      <c r="BL82" s="142" t="str">
        <f>IFERROR(VLOOKUP('DERS YÜKLERİ'!$B$40,T82:AA82,8,0),"")</f>
        <v/>
      </c>
      <c r="BM82" s="142" t="str">
        <f>IFERROR(VLOOKUP('DERS YÜKLERİ'!$B$41,T82:AA82,8,0),"")</f>
        <v/>
      </c>
      <c r="BN82" s="142" t="str">
        <f>IFERROR(VLOOKUP('DERS YÜKLERİ'!$B$42,T82:AA82,8,0),"")</f>
        <v/>
      </c>
      <c r="BO82" s="142" t="str">
        <f>IFERROR(VLOOKUP('DERS YÜKLERİ'!$B$43,T82:AA82,8,0),"")</f>
        <v/>
      </c>
      <c r="BP82" s="142" t="str">
        <f>IFERROR(VLOOKUP('DERS YÜKLERİ'!$B$44,T82:AA82,8,0),"")</f>
        <v/>
      </c>
      <c r="BQ82" s="142" t="str">
        <f>IFERROR(VLOOKUP('DERS YÜKLERİ'!$B$45,T82:AA82,8,0),"")</f>
        <v/>
      </c>
      <c r="BR82" s="142" t="str">
        <f>IFERROR(VLOOKUP('DERS YÜKLERİ'!$B$46,T82:AA82,8,0),"")</f>
        <v/>
      </c>
      <c r="BS82" s="142" t="str">
        <f>IFERROR(VLOOKUP('DERS YÜKLERİ'!$B$47,T82:AA82,8,0),"")</f>
        <v/>
      </c>
      <c r="BT82" s="26"/>
    </row>
    <row r="83" spans="1:72" ht="19.5" hidden="1" customHeight="1">
      <c r="A83" s="110" t="b">
        <v>0</v>
      </c>
      <c r="B83" s="112" t="str">
        <f t="shared" si="12"/>
        <v>KAPALI</v>
      </c>
      <c r="C83" s="1030"/>
      <c r="D83" s="115" t="str">
        <f>IFERROR(VLOOKUP(F83,'LİSTE-FORMÜLLER'!F:L,2,0),"-")</f>
        <v>-</v>
      </c>
      <c r="E83" s="116" t="str">
        <f>IFERROR(VLOOKUP(F83,'LİSTE-FORMÜLLER'!F:L,3,0),"-")</f>
        <v>-</v>
      </c>
      <c r="F83" s="117"/>
      <c r="G83" s="115" t="str">
        <f>IFERROR(VLOOKUP(F83,'LİSTE-FORMÜLLER'!F:L,5,0),"")</f>
        <v/>
      </c>
      <c r="H83" s="115" t="str">
        <f>IFERROR(VLOOKUP(F83,'LİSTE-FORMÜLLER'!F:L,7,0),"-")</f>
        <v>-</v>
      </c>
      <c r="I83" s="387"/>
      <c r="J83" s="388"/>
      <c r="K83" s="203"/>
      <c r="L83" s="121">
        <f t="shared" si="18"/>
        <v>2</v>
      </c>
      <c r="M83" s="121" t="str">
        <f>IFERROR(VLOOKUP(I83,'LİSTE-FORMÜLLER'!$B$2:$C$89,2,0),"*")</f>
        <v>*</v>
      </c>
      <c r="N83" s="20"/>
      <c r="O83" s="21"/>
      <c r="P83" s="21"/>
      <c r="Q83" s="21"/>
      <c r="R83" s="579" t="s">
        <v>876</v>
      </c>
      <c r="S83" s="130" t="e">
        <f t="shared" si="14"/>
        <v>#N/A</v>
      </c>
      <c r="T83" s="175" t="str">
        <f t="shared" si="17"/>
        <v>-</v>
      </c>
      <c r="U83" s="178">
        <f>COUNTIF('DERS PROGRAMI'!$H$5:$J$55,R83)</f>
        <v>117</v>
      </c>
      <c r="V83" s="180">
        <f>COUNTIF('DERS PROGRAMI'!$H$62:$J$106,R83)</f>
        <v>96</v>
      </c>
      <c r="W83" s="181" t="e">
        <f>VLOOKUP(U83,'LİSTE-FORMÜLLER'!$U$1:$V$4,2,0)</f>
        <v>#N/A</v>
      </c>
      <c r="X83" s="182" t="e">
        <f>VLOOKUP(V83,'LİSTE-FORMÜLLER'!$U$1:$V$4,2,0)</f>
        <v>#N/A</v>
      </c>
      <c r="Y83" s="26"/>
      <c r="Z83" s="142" t="s">
        <v>876</v>
      </c>
      <c r="AA83" s="144" t="e">
        <f t="shared" si="19"/>
        <v>#VALUE!</v>
      </c>
      <c r="AB83" s="148" t="str">
        <f>IFERROR(VLOOKUP('DERS YÜKLERİ'!$B$3,T83:AA83,8,0),"")</f>
        <v/>
      </c>
      <c r="AC83" s="142" t="str">
        <f>IFERROR(VLOOKUP('DERS YÜKLERİ'!$B$4,T83:AA83,8,0),"")</f>
        <v/>
      </c>
      <c r="AD83" s="142" t="str">
        <f>IFERROR(VLOOKUP('DERS YÜKLERİ'!$B$5,T83:AA83,8,0),"")</f>
        <v/>
      </c>
      <c r="AE83" s="142" t="str">
        <f>IFERROR(VLOOKUP('DERS YÜKLERİ'!$B$6,T83:AA83,8,0),"")</f>
        <v/>
      </c>
      <c r="AF83" s="142" t="str">
        <f>IFERROR(VLOOKUP('DERS YÜKLERİ'!$B$7,T83:AA83,8,0),"")</f>
        <v/>
      </c>
      <c r="AG83" s="142" t="str">
        <f>IFERROR(VLOOKUP('DERS YÜKLERİ'!$B$8,T83:AA83,8,0),"")</f>
        <v/>
      </c>
      <c r="AH83" s="142" t="str">
        <f>IFERROR(VLOOKUP('DERS YÜKLERİ'!$B$9,T83:AA83,8,0),"")</f>
        <v/>
      </c>
      <c r="AI83" s="142" t="str">
        <f>IFERROR(VLOOKUP('DERS YÜKLERİ'!$B$10,T83:AA83,8,0),"")</f>
        <v/>
      </c>
      <c r="AJ83" s="142" t="str">
        <f>IFERROR(VLOOKUP('DERS YÜKLERİ'!$B$11,T83:AA83,8,0),"")</f>
        <v/>
      </c>
      <c r="AK83" s="142" t="str">
        <f>IFERROR(VLOOKUP('DERS YÜKLERİ'!$B$12,T83:AA83,8,0),"")</f>
        <v/>
      </c>
      <c r="AL83" s="142" t="str">
        <f>IFERROR(VLOOKUP('DERS YÜKLERİ'!$B$13,T83:AA83,8,0),"")</f>
        <v/>
      </c>
      <c r="AM83" s="142" t="str">
        <f>IFERROR(VLOOKUP('DERS YÜKLERİ'!$B$14,T83:AA83,8,0),"")</f>
        <v/>
      </c>
      <c r="AN83" s="142" t="str">
        <f>IFERROR(VLOOKUP('DERS YÜKLERİ'!$B$15,T83:AA83,8,0),"")</f>
        <v/>
      </c>
      <c r="AO83" s="142" t="str">
        <f>IFERROR(VLOOKUP('DERS YÜKLERİ'!$B$16,T83:AA83,8,0),"")</f>
        <v/>
      </c>
      <c r="AP83" s="142" t="str">
        <f>IFERROR(VLOOKUP('DERS YÜKLERİ'!$B$17,T83:AA83,8,0),"")</f>
        <v/>
      </c>
      <c r="AQ83" s="142" t="str">
        <f>IFERROR(VLOOKUP('DERS YÜKLERİ'!$B$18,T83:AA83,8,0),"")</f>
        <v/>
      </c>
      <c r="AR83" s="142" t="str">
        <f>IFERROR(VLOOKUP('DERS YÜKLERİ'!$B$19,T83:AA83,8,0),"")</f>
        <v/>
      </c>
      <c r="AS83" s="142" t="str">
        <f>IFERROR(VLOOKUP('DERS YÜKLERİ'!$B$20,T83:AA83,8,0),"")</f>
        <v/>
      </c>
      <c r="AT83" s="142" t="str">
        <f>IFERROR(VLOOKUP('DERS YÜKLERİ'!$B$21,T83:AA83,8,0),"")</f>
        <v/>
      </c>
      <c r="AU83" s="142" t="str">
        <f>IFERROR(VLOOKUP('DERS YÜKLERİ'!$B$22,T83:AA83,8,0),"")</f>
        <v/>
      </c>
      <c r="AV83" s="142" t="str">
        <f>IFERROR(VLOOKUP('DERS YÜKLERİ'!$B$23,T83:AA83,8,0),"")</f>
        <v/>
      </c>
      <c r="AW83" s="142" t="str">
        <f>IFERROR(VLOOKUP('DERS YÜKLERİ'!$B$25,T83:AA83,8,0),"")</f>
        <v/>
      </c>
      <c r="AX83" s="142" t="str">
        <f>IFERROR(VLOOKUP('DERS YÜKLERİ'!$B$26,T83:AA83,8,0),"")</f>
        <v/>
      </c>
      <c r="AY83" s="142" t="str">
        <f>IFERROR(VLOOKUP('DERS YÜKLERİ'!$B$27,T83:AA83,8,0),"")</f>
        <v/>
      </c>
      <c r="AZ83" s="142" t="str">
        <f>IFERROR(VLOOKUP('DERS YÜKLERİ'!$B$28,T83:AA83,8,0),"")</f>
        <v/>
      </c>
      <c r="BA83" s="142" t="str">
        <f>IFERROR(VLOOKUP('DERS YÜKLERİ'!$B$29,T83:AA83,8,0),"")</f>
        <v/>
      </c>
      <c r="BB83" s="142" t="str">
        <f>IFERROR(VLOOKUP('DERS YÜKLERİ'!$B$30,T83:AA83,8,0),"")</f>
        <v/>
      </c>
      <c r="BC83" s="142" t="str">
        <f>IFERROR(VLOOKUP('DERS YÜKLERİ'!$B$31,T83:AA83,8,0),"")</f>
        <v/>
      </c>
      <c r="BD83" s="142" t="str">
        <f>IFERROR(VLOOKUP('DERS YÜKLERİ'!$B$32,T83:AA83,8,0),"")</f>
        <v/>
      </c>
      <c r="BE83" s="142" t="str">
        <f>IFERROR(VLOOKUP('DERS YÜKLERİ'!$B$33,T83:AA83,8,0),"")</f>
        <v/>
      </c>
      <c r="BF83" s="142" t="str">
        <f>IFERROR(VLOOKUP('DERS YÜKLERİ'!$B$34,T83:AA83,8,0),"")</f>
        <v/>
      </c>
      <c r="BG83" s="142" t="str">
        <f>IFERROR(VLOOKUP('DERS YÜKLERİ'!$B$35,T83:AA83,8,0),"")</f>
        <v/>
      </c>
      <c r="BH83" s="142" t="str">
        <f>IFERROR(VLOOKUP('DERS YÜKLERİ'!$B$36,T83:AA83,8,0),"")</f>
        <v/>
      </c>
      <c r="BI83" s="142" t="str">
        <f>IFERROR(VLOOKUP('DERS YÜKLERİ'!$B$37,T83:AA83,8,0),"")</f>
        <v/>
      </c>
      <c r="BJ83" s="142" t="str">
        <f>IFERROR(VLOOKUP('DERS YÜKLERİ'!$B$38,T83:AA83,8,0),"")</f>
        <v/>
      </c>
      <c r="BK83" s="142" t="str">
        <f>IFERROR(VLOOKUP('DERS YÜKLERİ'!$B$39,T83:AA83,8,0),"")</f>
        <v/>
      </c>
      <c r="BL83" s="142" t="str">
        <f>IFERROR(VLOOKUP('DERS YÜKLERİ'!$B$40,T83:AA83,8,0),"")</f>
        <v/>
      </c>
      <c r="BM83" s="142" t="str">
        <f>IFERROR(VLOOKUP('DERS YÜKLERİ'!$B$41,T83:AA83,8,0),"")</f>
        <v/>
      </c>
      <c r="BN83" s="142" t="str">
        <f>IFERROR(VLOOKUP('DERS YÜKLERİ'!$B$42,T83:AA83,8,0),"")</f>
        <v/>
      </c>
      <c r="BO83" s="142" t="str">
        <f>IFERROR(VLOOKUP('DERS YÜKLERİ'!$B$43,T83:AA83,8,0),"")</f>
        <v/>
      </c>
      <c r="BP83" s="142" t="str">
        <f>IFERROR(VLOOKUP('DERS YÜKLERİ'!$B$44,T83:AA83,8,0),"")</f>
        <v/>
      </c>
      <c r="BQ83" s="142" t="str">
        <f>IFERROR(VLOOKUP('DERS YÜKLERİ'!$B$45,T83:AA83,8,0),"")</f>
        <v/>
      </c>
      <c r="BR83" s="142" t="str">
        <f>IFERROR(VLOOKUP('DERS YÜKLERİ'!$B$46,T83:AA83,8,0),"")</f>
        <v/>
      </c>
      <c r="BS83" s="142" t="str">
        <f>IFERROR(VLOOKUP('DERS YÜKLERİ'!$B$47,T83:AA83,8,0),"")</f>
        <v/>
      </c>
      <c r="BT83" s="26"/>
    </row>
    <row r="84" spans="1:72" ht="19.5" hidden="1" customHeight="1" outlineLevel="1">
      <c r="A84" s="110" t="b">
        <v>0</v>
      </c>
      <c r="B84" s="112" t="str">
        <f t="shared" si="12"/>
        <v>KAPALI</v>
      </c>
      <c r="C84" s="1030"/>
      <c r="D84" s="115" t="str">
        <f>IFERROR(VLOOKUP(F84,'LİSTE-FORMÜLLER'!F:L,2,0),"-")</f>
        <v>-</v>
      </c>
      <c r="E84" s="116" t="str">
        <f>IFERROR(VLOOKUP(F84,'LİSTE-FORMÜLLER'!F:L,3,0),"-")</f>
        <v>-</v>
      </c>
      <c r="F84" s="117"/>
      <c r="G84" s="115" t="str">
        <f>IFERROR(VLOOKUP(F84,'LİSTE-FORMÜLLER'!F:L,5,0),"")</f>
        <v/>
      </c>
      <c r="H84" s="115" t="str">
        <f>IFERROR(VLOOKUP(F84,'LİSTE-FORMÜLLER'!F:L,7,0),"-")</f>
        <v>-</v>
      </c>
      <c r="I84" s="387"/>
      <c r="J84" s="388"/>
      <c r="K84" s="203"/>
      <c r="L84" s="121">
        <f t="shared" si="18"/>
        <v>2</v>
      </c>
      <c r="M84" s="121" t="str">
        <f>IFERROR(VLOOKUP(I84,'LİSTE-FORMÜLLER'!$B$2:$C$89,2,0),"*")</f>
        <v>*</v>
      </c>
      <c r="N84" s="20"/>
      <c r="O84" s="21"/>
      <c r="P84" s="21"/>
      <c r="Q84" s="21"/>
      <c r="R84" s="579" t="s">
        <v>876</v>
      </c>
      <c r="S84" s="130" t="e">
        <f t="shared" si="14"/>
        <v>#N/A</v>
      </c>
      <c r="T84" s="175" t="str">
        <f t="shared" si="17"/>
        <v>-</v>
      </c>
      <c r="U84" s="178">
        <f>COUNTIF('DERS PROGRAMI'!$H$5:$J$55,R84)</f>
        <v>117</v>
      </c>
      <c r="V84" s="180">
        <f>COUNTIF('DERS PROGRAMI'!$H$62:$J$106,R84)</f>
        <v>96</v>
      </c>
      <c r="W84" s="181" t="e">
        <f>VLOOKUP(U84,'LİSTE-FORMÜLLER'!$U$1:$V$4,2,0)</f>
        <v>#N/A</v>
      </c>
      <c r="X84" s="182" t="e">
        <f>VLOOKUP(V84,'LİSTE-FORMÜLLER'!$U$1:$V$4,2,0)</f>
        <v>#N/A</v>
      </c>
      <c r="Y84" s="26"/>
      <c r="Z84" s="142" t="s">
        <v>876</v>
      </c>
      <c r="AA84" s="144" t="e">
        <f t="shared" si="19"/>
        <v>#VALUE!</v>
      </c>
      <c r="AB84" s="148" t="str">
        <f>IFERROR(VLOOKUP('DERS YÜKLERİ'!$B$3,T84:AA84,8,0),"")</f>
        <v/>
      </c>
      <c r="AC84" s="142" t="str">
        <f>IFERROR(VLOOKUP('DERS YÜKLERİ'!$B$4,T84:AA84,8,0),"")</f>
        <v/>
      </c>
      <c r="AD84" s="142" t="str">
        <f>IFERROR(VLOOKUP('DERS YÜKLERİ'!$B$5,T84:AA84,8,0),"")</f>
        <v/>
      </c>
      <c r="AE84" s="142" t="str">
        <f>IFERROR(VLOOKUP('DERS YÜKLERİ'!$B$6,T84:AA84,8,0),"")</f>
        <v/>
      </c>
      <c r="AF84" s="142" t="str">
        <f>IFERROR(VLOOKUP('DERS YÜKLERİ'!$B$7,T84:AA84,8,0),"")</f>
        <v/>
      </c>
      <c r="AG84" s="142" t="str">
        <f>IFERROR(VLOOKUP('DERS YÜKLERİ'!$B$8,T84:AA84,8,0),"")</f>
        <v/>
      </c>
      <c r="AH84" s="142" t="str">
        <f>IFERROR(VLOOKUP('DERS YÜKLERİ'!$B$9,T84:AA84,8,0),"")</f>
        <v/>
      </c>
      <c r="AI84" s="142" t="str">
        <f>IFERROR(VLOOKUP('DERS YÜKLERİ'!$B$10,T84:AA84,8,0),"")</f>
        <v/>
      </c>
      <c r="AJ84" s="142" t="str">
        <f>IFERROR(VLOOKUP('DERS YÜKLERİ'!$B$11,T84:AA84,8,0),"")</f>
        <v/>
      </c>
      <c r="AK84" s="142" t="str">
        <f>IFERROR(VLOOKUP('DERS YÜKLERİ'!$B$12,T84:AA84,8,0),"")</f>
        <v/>
      </c>
      <c r="AL84" s="142" t="str">
        <f>IFERROR(VLOOKUP('DERS YÜKLERİ'!$B$13,T84:AA84,8,0),"")</f>
        <v/>
      </c>
      <c r="AM84" s="142" t="str">
        <f>IFERROR(VLOOKUP('DERS YÜKLERİ'!$B$14,T84:AA84,8,0),"")</f>
        <v/>
      </c>
      <c r="AN84" s="142" t="str">
        <f>IFERROR(VLOOKUP('DERS YÜKLERİ'!$B$15,T84:AA84,8,0),"")</f>
        <v/>
      </c>
      <c r="AO84" s="142" t="str">
        <f>IFERROR(VLOOKUP('DERS YÜKLERİ'!$B$16,T84:AA84,8,0),"")</f>
        <v/>
      </c>
      <c r="AP84" s="142" t="str">
        <f>IFERROR(VLOOKUP('DERS YÜKLERİ'!$B$17,T84:AA84,8,0),"")</f>
        <v/>
      </c>
      <c r="AQ84" s="142" t="str">
        <f>IFERROR(VLOOKUP('DERS YÜKLERİ'!$B$18,T84:AA84,8,0),"")</f>
        <v/>
      </c>
      <c r="AR84" s="142" t="str">
        <f>IFERROR(VLOOKUP('DERS YÜKLERİ'!$B$19,T84:AA84,8,0),"")</f>
        <v/>
      </c>
      <c r="AS84" s="142" t="str">
        <f>IFERROR(VLOOKUP('DERS YÜKLERİ'!$B$20,T84:AA84,8,0),"")</f>
        <v/>
      </c>
      <c r="AT84" s="142" t="str">
        <f>IFERROR(VLOOKUP('DERS YÜKLERİ'!$B$21,T84:AA84,8,0),"")</f>
        <v/>
      </c>
      <c r="AU84" s="142" t="str">
        <f>IFERROR(VLOOKUP('DERS YÜKLERİ'!$B$22,T84:AA84,8,0),"")</f>
        <v/>
      </c>
      <c r="AV84" s="142" t="str">
        <f>IFERROR(VLOOKUP('DERS YÜKLERİ'!$B$23,T84:AA84,8,0),"")</f>
        <v/>
      </c>
      <c r="AW84" s="142" t="str">
        <f>IFERROR(VLOOKUP('DERS YÜKLERİ'!$B$25,T84:AA84,8,0),"")</f>
        <v/>
      </c>
      <c r="AX84" s="142" t="str">
        <f>IFERROR(VLOOKUP('DERS YÜKLERİ'!$B$26,T84:AA84,8,0),"")</f>
        <v/>
      </c>
      <c r="AY84" s="142" t="str">
        <f>IFERROR(VLOOKUP('DERS YÜKLERİ'!$B$27,T84:AA84,8,0),"")</f>
        <v/>
      </c>
      <c r="AZ84" s="142" t="str">
        <f>IFERROR(VLOOKUP('DERS YÜKLERİ'!$B$28,T84:AA84,8,0),"")</f>
        <v/>
      </c>
      <c r="BA84" s="142" t="str">
        <f>IFERROR(VLOOKUP('DERS YÜKLERİ'!$B$29,T84:AA84,8,0),"")</f>
        <v/>
      </c>
      <c r="BB84" s="142" t="str">
        <f>IFERROR(VLOOKUP('DERS YÜKLERİ'!$B$30,T84:AA84,8,0),"")</f>
        <v/>
      </c>
      <c r="BC84" s="142" t="str">
        <f>IFERROR(VLOOKUP('DERS YÜKLERİ'!$B$31,T84:AA84,8,0),"")</f>
        <v/>
      </c>
      <c r="BD84" s="142" t="str">
        <f>IFERROR(VLOOKUP('DERS YÜKLERİ'!$B$32,T84:AA84,8,0),"")</f>
        <v/>
      </c>
      <c r="BE84" s="142" t="str">
        <f>IFERROR(VLOOKUP('DERS YÜKLERİ'!$B$33,T84:AA84,8,0),"")</f>
        <v/>
      </c>
      <c r="BF84" s="142" t="str">
        <f>IFERROR(VLOOKUP('DERS YÜKLERİ'!$B$34,T84:AA84,8,0),"")</f>
        <v/>
      </c>
      <c r="BG84" s="142" t="str">
        <f>IFERROR(VLOOKUP('DERS YÜKLERİ'!$B$35,T84:AA84,8,0),"")</f>
        <v/>
      </c>
      <c r="BH84" s="142" t="str">
        <f>IFERROR(VLOOKUP('DERS YÜKLERİ'!$B$36,T84:AA84,8,0),"")</f>
        <v/>
      </c>
      <c r="BI84" s="142" t="str">
        <f>IFERROR(VLOOKUP('DERS YÜKLERİ'!$B$37,T84:AA84,8,0),"")</f>
        <v/>
      </c>
      <c r="BJ84" s="142" t="str">
        <f>IFERROR(VLOOKUP('DERS YÜKLERİ'!$B$38,T84:AA84,8,0),"")</f>
        <v/>
      </c>
      <c r="BK84" s="142" t="str">
        <f>IFERROR(VLOOKUP('DERS YÜKLERİ'!$B$39,T84:AA84,8,0),"")</f>
        <v/>
      </c>
      <c r="BL84" s="142" t="str">
        <f>IFERROR(VLOOKUP('DERS YÜKLERİ'!$B$40,T84:AA84,8,0),"")</f>
        <v/>
      </c>
      <c r="BM84" s="142" t="str">
        <f>IFERROR(VLOOKUP('DERS YÜKLERİ'!$B$41,T84:AA84,8,0),"")</f>
        <v/>
      </c>
      <c r="BN84" s="142" t="str">
        <f>IFERROR(VLOOKUP('DERS YÜKLERİ'!$B$42,T84:AA84,8,0),"")</f>
        <v/>
      </c>
      <c r="BO84" s="142" t="str">
        <f>IFERROR(VLOOKUP('DERS YÜKLERİ'!$B$43,T84:AA84,8,0),"")</f>
        <v/>
      </c>
      <c r="BP84" s="142" t="str">
        <f>IFERROR(VLOOKUP('DERS YÜKLERİ'!$B$44,T84:AA84,8,0),"")</f>
        <v/>
      </c>
      <c r="BQ84" s="142" t="str">
        <f>IFERROR(VLOOKUP('DERS YÜKLERİ'!$B$45,T84:AA84,8,0),"")</f>
        <v/>
      </c>
      <c r="BR84" s="142" t="str">
        <f>IFERROR(VLOOKUP('DERS YÜKLERİ'!$B$46,T84:AA84,8,0),"")</f>
        <v/>
      </c>
      <c r="BS84" s="142" t="str">
        <f>IFERROR(VLOOKUP('DERS YÜKLERİ'!$B$47,T84:AA84,8,0),"")</f>
        <v/>
      </c>
      <c r="BT84" s="26"/>
    </row>
    <row r="85" spans="1:72" ht="19.5" hidden="1" customHeight="1">
      <c r="A85" s="110" t="b">
        <v>0</v>
      </c>
      <c r="B85" s="112" t="str">
        <f t="shared" si="12"/>
        <v>KAPALI</v>
      </c>
      <c r="C85" s="1030"/>
      <c r="D85" s="115" t="str">
        <f>IFERROR(VLOOKUP(F85,'LİSTE-FORMÜLLER'!F:L,2,0),"-")</f>
        <v>-</v>
      </c>
      <c r="E85" s="116" t="str">
        <f>IFERROR(VLOOKUP(F85,'LİSTE-FORMÜLLER'!F:L,3,0),"-")</f>
        <v>-</v>
      </c>
      <c r="F85" s="117"/>
      <c r="G85" s="115" t="str">
        <f>IFERROR(VLOOKUP(F85,'LİSTE-FORMÜLLER'!F:L,5,0),"")</f>
        <v/>
      </c>
      <c r="H85" s="115" t="str">
        <f>IFERROR(VLOOKUP(F85,'LİSTE-FORMÜLLER'!F:L,7,0),"-")</f>
        <v>-</v>
      </c>
      <c r="I85" s="387"/>
      <c r="J85" s="388"/>
      <c r="K85" s="203"/>
      <c r="L85" s="121">
        <f t="shared" si="18"/>
        <v>2</v>
      </c>
      <c r="M85" s="121" t="str">
        <f>IFERROR(VLOOKUP(I85,'LİSTE-FORMÜLLER'!$B$2:$C$89,2,0),"*")</f>
        <v>*</v>
      </c>
      <c r="N85" s="20"/>
      <c r="O85" s="21"/>
      <c r="P85" s="21"/>
      <c r="Q85" s="21"/>
      <c r="R85" s="579" t="s">
        <v>876</v>
      </c>
      <c r="S85" s="130" t="e">
        <f t="shared" si="14"/>
        <v>#N/A</v>
      </c>
      <c r="T85" s="175" t="str">
        <f t="shared" si="17"/>
        <v>-</v>
      </c>
      <c r="U85" s="178">
        <f>COUNTIF('DERS PROGRAMI'!$H$5:$J$55,R85)</f>
        <v>117</v>
      </c>
      <c r="V85" s="180">
        <f>COUNTIF('DERS PROGRAMI'!$H$62:$J$106,R85)</f>
        <v>96</v>
      </c>
      <c r="W85" s="181" t="e">
        <f>VLOOKUP(U85,'LİSTE-FORMÜLLER'!$U$1:$V$4,2,0)</f>
        <v>#N/A</v>
      </c>
      <c r="X85" s="182" t="e">
        <f>VLOOKUP(V85,'LİSTE-FORMÜLLER'!$U$1:$V$4,2,0)</f>
        <v>#N/A</v>
      </c>
      <c r="Y85" s="26"/>
      <c r="Z85" s="142" t="s">
        <v>876</v>
      </c>
      <c r="AA85" s="144" t="e">
        <f t="shared" si="19"/>
        <v>#VALUE!</v>
      </c>
      <c r="AB85" s="148" t="str">
        <f>IFERROR(VLOOKUP('DERS YÜKLERİ'!$B$3,T85:AA85,8,0),"")</f>
        <v/>
      </c>
      <c r="AC85" s="142" t="str">
        <f>IFERROR(VLOOKUP('DERS YÜKLERİ'!$B$4,T85:AA85,8,0),"")</f>
        <v/>
      </c>
      <c r="AD85" s="142" t="str">
        <f>IFERROR(VLOOKUP('DERS YÜKLERİ'!$B$5,T85:AA85,8,0),"")</f>
        <v/>
      </c>
      <c r="AE85" s="142" t="str">
        <f>IFERROR(VLOOKUP('DERS YÜKLERİ'!$B$6,T85:AA85,8,0),"")</f>
        <v/>
      </c>
      <c r="AF85" s="142" t="str">
        <f>IFERROR(VLOOKUP('DERS YÜKLERİ'!$B$7,T85:AA85,8,0),"")</f>
        <v/>
      </c>
      <c r="AG85" s="142" t="str">
        <f>IFERROR(VLOOKUP('DERS YÜKLERİ'!$B$8,T85:AA85,8,0),"")</f>
        <v/>
      </c>
      <c r="AH85" s="142" t="str">
        <f>IFERROR(VLOOKUP('DERS YÜKLERİ'!$B$9,T85:AA85,8,0),"")</f>
        <v/>
      </c>
      <c r="AI85" s="142" t="str">
        <f>IFERROR(VLOOKUP('DERS YÜKLERİ'!$B$10,T85:AA85,8,0),"")</f>
        <v/>
      </c>
      <c r="AJ85" s="142" t="str">
        <f>IFERROR(VLOOKUP('DERS YÜKLERİ'!$B$11,T85:AA85,8,0),"")</f>
        <v/>
      </c>
      <c r="AK85" s="142" t="str">
        <f>IFERROR(VLOOKUP('DERS YÜKLERİ'!$B$12,T85:AA85,8,0),"")</f>
        <v/>
      </c>
      <c r="AL85" s="142" t="str">
        <f>IFERROR(VLOOKUP('DERS YÜKLERİ'!$B$13,T85:AA85,8,0),"")</f>
        <v/>
      </c>
      <c r="AM85" s="142" t="str">
        <f>IFERROR(VLOOKUP('DERS YÜKLERİ'!$B$14,T85:AA85,8,0),"")</f>
        <v/>
      </c>
      <c r="AN85" s="142" t="str">
        <f>IFERROR(VLOOKUP('DERS YÜKLERİ'!$B$15,T85:AA85,8,0),"")</f>
        <v/>
      </c>
      <c r="AO85" s="142" t="str">
        <f>IFERROR(VLOOKUP('DERS YÜKLERİ'!$B$16,T85:AA85,8,0),"")</f>
        <v/>
      </c>
      <c r="AP85" s="142" t="str">
        <f>IFERROR(VLOOKUP('DERS YÜKLERİ'!$B$17,T85:AA85,8,0),"")</f>
        <v/>
      </c>
      <c r="AQ85" s="142" t="str">
        <f>IFERROR(VLOOKUP('DERS YÜKLERİ'!$B$18,T85:AA85,8,0),"")</f>
        <v/>
      </c>
      <c r="AR85" s="142" t="str">
        <f>IFERROR(VLOOKUP('DERS YÜKLERİ'!$B$19,T85:AA85,8,0),"")</f>
        <v/>
      </c>
      <c r="AS85" s="142" t="str">
        <f>IFERROR(VLOOKUP('DERS YÜKLERİ'!$B$20,T85:AA85,8,0),"")</f>
        <v/>
      </c>
      <c r="AT85" s="142" t="str">
        <f>IFERROR(VLOOKUP('DERS YÜKLERİ'!$B$21,T85:AA85,8,0),"")</f>
        <v/>
      </c>
      <c r="AU85" s="142" t="str">
        <f>IFERROR(VLOOKUP('DERS YÜKLERİ'!$B$22,T85:AA85,8,0),"")</f>
        <v/>
      </c>
      <c r="AV85" s="142" t="str">
        <f>IFERROR(VLOOKUP('DERS YÜKLERİ'!$B$23,T85:AA85,8,0),"")</f>
        <v/>
      </c>
      <c r="AW85" s="142" t="str">
        <f>IFERROR(VLOOKUP('DERS YÜKLERİ'!$B$25,T85:AA85,8,0),"")</f>
        <v/>
      </c>
      <c r="AX85" s="142" t="str">
        <f>IFERROR(VLOOKUP('DERS YÜKLERİ'!$B$26,T85:AA85,8,0),"")</f>
        <v/>
      </c>
      <c r="AY85" s="142" t="str">
        <f>IFERROR(VLOOKUP('DERS YÜKLERİ'!$B$27,T85:AA85,8,0),"")</f>
        <v/>
      </c>
      <c r="AZ85" s="142" t="str">
        <f>IFERROR(VLOOKUP('DERS YÜKLERİ'!$B$28,T85:AA85,8,0),"")</f>
        <v/>
      </c>
      <c r="BA85" s="142" t="str">
        <f>IFERROR(VLOOKUP('DERS YÜKLERİ'!$B$29,T85:AA85,8,0),"")</f>
        <v/>
      </c>
      <c r="BB85" s="142" t="str">
        <f>IFERROR(VLOOKUP('DERS YÜKLERİ'!$B$30,T85:AA85,8,0),"")</f>
        <v/>
      </c>
      <c r="BC85" s="142" t="str">
        <f>IFERROR(VLOOKUP('DERS YÜKLERİ'!$B$31,T85:AA85,8,0),"")</f>
        <v/>
      </c>
      <c r="BD85" s="142" t="str">
        <f>IFERROR(VLOOKUP('DERS YÜKLERİ'!$B$32,T85:AA85,8,0),"")</f>
        <v/>
      </c>
      <c r="BE85" s="142" t="str">
        <f>IFERROR(VLOOKUP('DERS YÜKLERİ'!$B$33,T85:AA85,8,0),"")</f>
        <v/>
      </c>
      <c r="BF85" s="142" t="str">
        <f>IFERROR(VLOOKUP('DERS YÜKLERİ'!$B$34,T85:AA85,8,0),"")</f>
        <v/>
      </c>
      <c r="BG85" s="142" t="str">
        <f>IFERROR(VLOOKUP('DERS YÜKLERİ'!$B$35,T85:AA85,8,0),"")</f>
        <v/>
      </c>
      <c r="BH85" s="142" t="str">
        <f>IFERROR(VLOOKUP('DERS YÜKLERİ'!$B$36,T85:AA85,8,0),"")</f>
        <v/>
      </c>
      <c r="BI85" s="142" t="str">
        <f>IFERROR(VLOOKUP('DERS YÜKLERİ'!$B$37,T85:AA85,8,0),"")</f>
        <v/>
      </c>
      <c r="BJ85" s="142" t="str">
        <f>IFERROR(VLOOKUP('DERS YÜKLERİ'!$B$38,T85:AA85,8,0),"")</f>
        <v/>
      </c>
      <c r="BK85" s="142" t="str">
        <f>IFERROR(VLOOKUP('DERS YÜKLERİ'!$B$39,T85:AA85,8,0),"")</f>
        <v/>
      </c>
      <c r="BL85" s="142" t="str">
        <f>IFERROR(VLOOKUP('DERS YÜKLERİ'!$B$40,T85:AA85,8,0),"")</f>
        <v/>
      </c>
      <c r="BM85" s="142" t="str">
        <f>IFERROR(VLOOKUP('DERS YÜKLERİ'!$B$41,T85:AA85,8,0),"")</f>
        <v/>
      </c>
      <c r="BN85" s="142" t="str">
        <f>IFERROR(VLOOKUP('DERS YÜKLERİ'!$B$42,T85:AA85,8,0),"")</f>
        <v/>
      </c>
      <c r="BO85" s="142" t="str">
        <f>IFERROR(VLOOKUP('DERS YÜKLERİ'!$B$43,T85:AA85,8,0),"")</f>
        <v/>
      </c>
      <c r="BP85" s="142" t="str">
        <f>IFERROR(VLOOKUP('DERS YÜKLERİ'!$B$44,T85:AA85,8,0),"")</f>
        <v/>
      </c>
      <c r="BQ85" s="142" t="str">
        <f>IFERROR(VLOOKUP('DERS YÜKLERİ'!$B$45,T85:AA85,8,0),"")</f>
        <v/>
      </c>
      <c r="BR85" s="142" t="str">
        <f>IFERROR(VLOOKUP('DERS YÜKLERİ'!$B$46,T85:AA85,8,0),"")</f>
        <v/>
      </c>
      <c r="BS85" s="142" t="str">
        <f>IFERROR(VLOOKUP('DERS YÜKLERİ'!$B$47,T85:AA85,8,0),"")</f>
        <v/>
      </c>
      <c r="BT85" s="26"/>
    </row>
    <row r="86" spans="1:72" ht="19.5" hidden="1" customHeight="1">
      <c r="A86" s="110" t="b">
        <v>0</v>
      </c>
      <c r="B86" s="112" t="str">
        <f t="shared" si="12"/>
        <v>KAPALI</v>
      </c>
      <c r="C86" s="1030"/>
      <c r="D86" s="115" t="str">
        <f>IFERROR(VLOOKUP(F86,'LİSTE-FORMÜLLER'!F:L,2,0),"-")</f>
        <v>-</v>
      </c>
      <c r="E86" s="116" t="str">
        <f>IFERROR(VLOOKUP(F86,'LİSTE-FORMÜLLER'!F:L,3,0),"-")</f>
        <v>-</v>
      </c>
      <c r="F86" s="117"/>
      <c r="G86" s="115" t="str">
        <f>IFERROR(VLOOKUP(F86,'LİSTE-FORMÜLLER'!F:L,5,0),"")</f>
        <v/>
      </c>
      <c r="H86" s="115" t="str">
        <f>IFERROR(VLOOKUP(F86,'LİSTE-FORMÜLLER'!F:L,7,0),"-")</f>
        <v>-</v>
      </c>
      <c r="I86" s="387"/>
      <c r="J86" s="388"/>
      <c r="K86" s="203"/>
      <c r="L86" s="121">
        <f t="shared" si="18"/>
        <v>2</v>
      </c>
      <c r="M86" s="121" t="str">
        <f>IFERROR(VLOOKUP(I86,'LİSTE-FORMÜLLER'!$B$2:$C$89,2,0),"*")</f>
        <v>*</v>
      </c>
      <c r="N86" s="20"/>
      <c r="O86" s="21"/>
      <c r="P86" s="21"/>
      <c r="Q86" s="21"/>
      <c r="R86" s="579" t="s">
        <v>876</v>
      </c>
      <c r="S86" s="130" t="e">
        <f t="shared" si="14"/>
        <v>#N/A</v>
      </c>
      <c r="T86" s="175" t="str">
        <f t="shared" si="17"/>
        <v>-</v>
      </c>
      <c r="U86" s="178">
        <f>COUNTIF('DERS PROGRAMI'!$H$5:$J$55,R86)</f>
        <v>117</v>
      </c>
      <c r="V86" s="180">
        <f>COUNTIF('DERS PROGRAMI'!$H$62:$J$106,R86)</f>
        <v>96</v>
      </c>
      <c r="W86" s="181" t="e">
        <f>VLOOKUP(U86,'LİSTE-FORMÜLLER'!$U$1:$V$4,2,0)</f>
        <v>#N/A</v>
      </c>
      <c r="X86" s="182" t="e">
        <f>VLOOKUP(V86,'LİSTE-FORMÜLLER'!$U$1:$V$4,2,0)</f>
        <v>#N/A</v>
      </c>
      <c r="Y86" s="26"/>
      <c r="Z86" s="142" t="s">
        <v>876</v>
      </c>
      <c r="AA86" s="144" t="e">
        <f t="shared" si="19"/>
        <v>#VALUE!</v>
      </c>
      <c r="AB86" s="148" t="str">
        <f>IFERROR(VLOOKUP('DERS YÜKLERİ'!$B$3,T86:AA86,8,0),"")</f>
        <v/>
      </c>
      <c r="AC86" s="142" t="str">
        <f>IFERROR(VLOOKUP('DERS YÜKLERİ'!$B$4,T86:AA86,8,0),"")</f>
        <v/>
      </c>
      <c r="AD86" s="142" t="str">
        <f>IFERROR(VLOOKUP('DERS YÜKLERİ'!$B$5,T86:AA86,8,0),"")</f>
        <v/>
      </c>
      <c r="AE86" s="142" t="str">
        <f>IFERROR(VLOOKUP('DERS YÜKLERİ'!$B$6,T86:AA86,8,0),"")</f>
        <v/>
      </c>
      <c r="AF86" s="142" t="str">
        <f>IFERROR(VLOOKUP('DERS YÜKLERİ'!$B$7,T86:AA86,8,0),"")</f>
        <v/>
      </c>
      <c r="AG86" s="142" t="str">
        <f>IFERROR(VLOOKUP('DERS YÜKLERİ'!$B$8,T86:AA86,8,0),"")</f>
        <v/>
      </c>
      <c r="AH86" s="142" t="str">
        <f>IFERROR(VLOOKUP('DERS YÜKLERİ'!$B$9,T86:AA86,8,0),"")</f>
        <v/>
      </c>
      <c r="AI86" s="142" t="str">
        <f>IFERROR(VLOOKUP('DERS YÜKLERİ'!$B$10,T86:AA86,8,0),"")</f>
        <v/>
      </c>
      <c r="AJ86" s="142" t="str">
        <f>IFERROR(VLOOKUP('DERS YÜKLERİ'!$B$11,T86:AA86,8,0),"")</f>
        <v/>
      </c>
      <c r="AK86" s="142" t="str">
        <f>IFERROR(VLOOKUP('DERS YÜKLERİ'!$B$12,T86:AA86,8,0),"")</f>
        <v/>
      </c>
      <c r="AL86" s="142" t="str">
        <f>IFERROR(VLOOKUP('DERS YÜKLERİ'!$B$13,T86:AA86,8,0),"")</f>
        <v/>
      </c>
      <c r="AM86" s="142" t="str">
        <f>IFERROR(VLOOKUP('DERS YÜKLERİ'!$B$14,T86:AA86,8,0),"")</f>
        <v/>
      </c>
      <c r="AN86" s="142" t="str">
        <f>IFERROR(VLOOKUP('DERS YÜKLERİ'!$B$15,T86:AA86,8,0),"")</f>
        <v/>
      </c>
      <c r="AO86" s="142" t="str">
        <f>IFERROR(VLOOKUP('DERS YÜKLERİ'!$B$16,T86:AA86,8,0),"")</f>
        <v/>
      </c>
      <c r="AP86" s="142" t="str">
        <f>IFERROR(VLOOKUP('DERS YÜKLERİ'!$B$17,T86:AA86,8,0),"")</f>
        <v/>
      </c>
      <c r="AQ86" s="142" t="str">
        <f>IFERROR(VLOOKUP('DERS YÜKLERİ'!$B$18,T86:AA86,8,0),"")</f>
        <v/>
      </c>
      <c r="AR86" s="142" t="str">
        <f>IFERROR(VLOOKUP('DERS YÜKLERİ'!$B$19,T86:AA86,8,0),"")</f>
        <v/>
      </c>
      <c r="AS86" s="142" t="str">
        <f>IFERROR(VLOOKUP('DERS YÜKLERİ'!$B$20,T86:AA86,8,0),"")</f>
        <v/>
      </c>
      <c r="AT86" s="142" t="str">
        <f>IFERROR(VLOOKUP('DERS YÜKLERİ'!$B$21,T86:AA86,8,0),"")</f>
        <v/>
      </c>
      <c r="AU86" s="142" t="str">
        <f>IFERROR(VLOOKUP('DERS YÜKLERİ'!$B$22,T86:AA86,8,0),"")</f>
        <v/>
      </c>
      <c r="AV86" s="142" t="str">
        <f>IFERROR(VLOOKUP('DERS YÜKLERİ'!$B$23,T86:AA86,8,0),"")</f>
        <v/>
      </c>
      <c r="AW86" s="142" t="str">
        <f>IFERROR(VLOOKUP('DERS YÜKLERİ'!$B$25,T86:AA86,8,0),"")</f>
        <v/>
      </c>
      <c r="AX86" s="142" t="str">
        <f>IFERROR(VLOOKUP('DERS YÜKLERİ'!$B$26,T86:AA86,8,0),"")</f>
        <v/>
      </c>
      <c r="AY86" s="142" t="str">
        <f>IFERROR(VLOOKUP('DERS YÜKLERİ'!$B$27,T86:AA86,8,0),"")</f>
        <v/>
      </c>
      <c r="AZ86" s="142" t="str">
        <f>IFERROR(VLOOKUP('DERS YÜKLERİ'!$B$28,T86:AA86,8,0),"")</f>
        <v/>
      </c>
      <c r="BA86" s="142" t="str">
        <f>IFERROR(VLOOKUP('DERS YÜKLERİ'!$B$29,T86:AA86,8,0),"")</f>
        <v/>
      </c>
      <c r="BB86" s="142" t="str">
        <f>IFERROR(VLOOKUP('DERS YÜKLERİ'!$B$30,T86:AA86,8,0),"")</f>
        <v/>
      </c>
      <c r="BC86" s="142" t="str">
        <f>IFERROR(VLOOKUP('DERS YÜKLERİ'!$B$31,T86:AA86,8,0),"")</f>
        <v/>
      </c>
      <c r="BD86" s="142" t="str">
        <f>IFERROR(VLOOKUP('DERS YÜKLERİ'!$B$32,T86:AA86,8,0),"")</f>
        <v/>
      </c>
      <c r="BE86" s="142" t="str">
        <f>IFERROR(VLOOKUP('DERS YÜKLERİ'!$B$33,T86:AA86,8,0),"")</f>
        <v/>
      </c>
      <c r="BF86" s="142" t="str">
        <f>IFERROR(VLOOKUP('DERS YÜKLERİ'!$B$34,T86:AA86,8,0),"")</f>
        <v/>
      </c>
      <c r="BG86" s="142" t="str">
        <f>IFERROR(VLOOKUP('DERS YÜKLERİ'!$B$35,T86:AA86,8,0),"")</f>
        <v/>
      </c>
      <c r="BH86" s="142" t="str">
        <f>IFERROR(VLOOKUP('DERS YÜKLERİ'!$B$36,T86:AA86,8,0),"")</f>
        <v/>
      </c>
      <c r="BI86" s="142" t="str">
        <f>IFERROR(VLOOKUP('DERS YÜKLERİ'!$B$37,T86:AA86,8,0),"")</f>
        <v/>
      </c>
      <c r="BJ86" s="142" t="str">
        <f>IFERROR(VLOOKUP('DERS YÜKLERİ'!$B$38,T86:AA86,8,0),"")</f>
        <v/>
      </c>
      <c r="BK86" s="142" t="str">
        <f>IFERROR(VLOOKUP('DERS YÜKLERİ'!$B$39,T86:AA86,8,0),"")</f>
        <v/>
      </c>
      <c r="BL86" s="142" t="str">
        <f>IFERROR(VLOOKUP('DERS YÜKLERİ'!$B$40,T86:AA86,8,0),"")</f>
        <v/>
      </c>
      <c r="BM86" s="142" t="str">
        <f>IFERROR(VLOOKUP('DERS YÜKLERİ'!$B$41,T86:AA86,8,0),"")</f>
        <v/>
      </c>
      <c r="BN86" s="142" t="str">
        <f>IFERROR(VLOOKUP('DERS YÜKLERİ'!$B$42,T86:AA86,8,0),"")</f>
        <v/>
      </c>
      <c r="BO86" s="142" t="str">
        <f>IFERROR(VLOOKUP('DERS YÜKLERİ'!$B$43,T86:AA86,8,0),"")</f>
        <v/>
      </c>
      <c r="BP86" s="142" t="str">
        <f>IFERROR(VLOOKUP('DERS YÜKLERİ'!$B$44,T86:AA86,8,0),"")</f>
        <v/>
      </c>
      <c r="BQ86" s="142" t="str">
        <f>IFERROR(VLOOKUP('DERS YÜKLERİ'!$B$45,T86:AA86,8,0),"")</f>
        <v/>
      </c>
      <c r="BR86" s="142" t="str">
        <f>IFERROR(VLOOKUP('DERS YÜKLERİ'!$B$46,T86:AA86,8,0),"")</f>
        <v/>
      </c>
      <c r="BS86" s="142" t="str">
        <f>IFERROR(VLOOKUP('DERS YÜKLERİ'!$B$47,T86:AA86,8,0),"")</f>
        <v/>
      </c>
      <c r="BT86" s="26"/>
    </row>
    <row r="87" spans="1:72" ht="19.5" hidden="1" customHeight="1">
      <c r="A87" s="110" t="b">
        <v>0</v>
      </c>
      <c r="B87" s="112" t="str">
        <f t="shared" si="12"/>
        <v>KAPALI</v>
      </c>
      <c r="C87" s="1030"/>
      <c r="D87" s="115" t="str">
        <f>IFERROR(VLOOKUP(F87,'LİSTE-FORMÜLLER'!F:L,2,0),"-")</f>
        <v>-</v>
      </c>
      <c r="E87" s="116" t="str">
        <f>IFERROR(VLOOKUP(F87,'LİSTE-FORMÜLLER'!F:L,3,0),"-")</f>
        <v>-</v>
      </c>
      <c r="F87" s="117"/>
      <c r="G87" s="115" t="str">
        <f>IFERROR(VLOOKUP(F87,'LİSTE-FORMÜLLER'!F:L,5,0),"")</f>
        <v/>
      </c>
      <c r="H87" s="115" t="str">
        <f>IFERROR(VLOOKUP(F87,'LİSTE-FORMÜLLER'!F:L,7,0),"-")</f>
        <v>-</v>
      </c>
      <c r="I87" s="387"/>
      <c r="J87" s="388"/>
      <c r="K87" s="203"/>
      <c r="L87" s="121">
        <f t="shared" si="18"/>
        <v>2</v>
      </c>
      <c r="M87" s="121" t="str">
        <f>IFERROR(VLOOKUP(I87,'LİSTE-FORMÜLLER'!$B$2:$C$89,2,0),"*")</f>
        <v>*</v>
      </c>
      <c r="N87" s="20"/>
      <c r="O87" s="21"/>
      <c r="P87" s="21"/>
      <c r="Q87" s="21"/>
      <c r="R87" s="579" t="s">
        <v>876</v>
      </c>
      <c r="S87" s="130" t="e">
        <f t="shared" si="14"/>
        <v>#N/A</v>
      </c>
      <c r="T87" s="175" t="str">
        <f t="shared" si="17"/>
        <v>-</v>
      </c>
      <c r="U87" s="178">
        <f>COUNTIF('DERS PROGRAMI'!$H$5:$J$55,R87)</f>
        <v>117</v>
      </c>
      <c r="V87" s="180">
        <f>COUNTIF('DERS PROGRAMI'!$H$62:$J$106,R87)</f>
        <v>96</v>
      </c>
      <c r="W87" s="181" t="e">
        <f>VLOOKUP(U87,'LİSTE-FORMÜLLER'!$U$1:$V$4,2,0)</f>
        <v>#N/A</v>
      </c>
      <c r="X87" s="182" t="e">
        <f>VLOOKUP(V87,'LİSTE-FORMÜLLER'!$U$1:$V$4,2,0)</f>
        <v>#N/A</v>
      </c>
      <c r="Y87" s="26"/>
      <c r="Z87" s="142" t="s">
        <v>876</v>
      </c>
      <c r="AA87" s="144" t="e">
        <f t="shared" si="19"/>
        <v>#VALUE!</v>
      </c>
      <c r="AB87" s="148" t="str">
        <f>IFERROR(VLOOKUP('DERS YÜKLERİ'!$B$3,T87:AA87,8,0),"")</f>
        <v/>
      </c>
      <c r="AC87" s="142" t="str">
        <f>IFERROR(VLOOKUP('DERS YÜKLERİ'!$B$4,T87:AA87,8,0),"")</f>
        <v/>
      </c>
      <c r="AD87" s="142" t="str">
        <f>IFERROR(VLOOKUP('DERS YÜKLERİ'!$B$5,T87:AA87,8,0),"")</f>
        <v/>
      </c>
      <c r="AE87" s="142" t="str">
        <f>IFERROR(VLOOKUP('DERS YÜKLERİ'!$B$6,T87:AA87,8,0),"")</f>
        <v/>
      </c>
      <c r="AF87" s="142" t="str">
        <f>IFERROR(VLOOKUP('DERS YÜKLERİ'!$B$7,T87:AA87,8,0),"")</f>
        <v/>
      </c>
      <c r="AG87" s="142" t="str">
        <f>IFERROR(VLOOKUP('DERS YÜKLERİ'!$B$8,T87:AA87,8,0),"")</f>
        <v/>
      </c>
      <c r="AH87" s="142" t="str">
        <f>IFERROR(VLOOKUP('DERS YÜKLERİ'!$B$9,T87:AA87,8,0),"")</f>
        <v/>
      </c>
      <c r="AI87" s="142" t="str">
        <f>IFERROR(VLOOKUP('DERS YÜKLERİ'!$B$10,T87:AA87,8,0),"")</f>
        <v/>
      </c>
      <c r="AJ87" s="142" t="str">
        <f>IFERROR(VLOOKUP('DERS YÜKLERİ'!$B$11,T87:AA87,8,0),"")</f>
        <v/>
      </c>
      <c r="AK87" s="142" t="str">
        <f>IFERROR(VLOOKUP('DERS YÜKLERİ'!$B$12,T87:AA87,8,0),"")</f>
        <v/>
      </c>
      <c r="AL87" s="142" t="str">
        <f>IFERROR(VLOOKUP('DERS YÜKLERİ'!$B$13,T87:AA87,8,0),"")</f>
        <v/>
      </c>
      <c r="AM87" s="142" t="str">
        <f>IFERROR(VLOOKUP('DERS YÜKLERİ'!$B$14,T87:AA87,8,0),"")</f>
        <v/>
      </c>
      <c r="AN87" s="142" t="str">
        <f>IFERROR(VLOOKUP('DERS YÜKLERİ'!$B$15,T87:AA87,8,0),"")</f>
        <v/>
      </c>
      <c r="AO87" s="142" t="str">
        <f>IFERROR(VLOOKUP('DERS YÜKLERİ'!$B$16,T87:AA87,8,0),"")</f>
        <v/>
      </c>
      <c r="AP87" s="142" t="str">
        <f>IFERROR(VLOOKUP('DERS YÜKLERİ'!$B$17,T87:AA87,8,0),"")</f>
        <v/>
      </c>
      <c r="AQ87" s="142" t="str">
        <f>IFERROR(VLOOKUP('DERS YÜKLERİ'!$B$18,T87:AA87,8,0),"")</f>
        <v/>
      </c>
      <c r="AR87" s="142" t="str">
        <f>IFERROR(VLOOKUP('DERS YÜKLERİ'!$B$19,T87:AA87,8,0),"")</f>
        <v/>
      </c>
      <c r="AS87" s="142" t="str">
        <f>IFERROR(VLOOKUP('DERS YÜKLERİ'!$B$20,T87:AA87,8,0),"")</f>
        <v/>
      </c>
      <c r="AT87" s="142" t="str">
        <f>IFERROR(VLOOKUP('DERS YÜKLERİ'!$B$21,T87:AA87,8,0),"")</f>
        <v/>
      </c>
      <c r="AU87" s="142" t="str">
        <f>IFERROR(VLOOKUP('DERS YÜKLERİ'!$B$22,T87:AA87,8,0),"")</f>
        <v/>
      </c>
      <c r="AV87" s="142" t="str">
        <f>IFERROR(VLOOKUP('DERS YÜKLERİ'!$B$23,T87:AA87,8,0),"")</f>
        <v/>
      </c>
      <c r="AW87" s="142" t="str">
        <f>IFERROR(VLOOKUP('DERS YÜKLERİ'!$B$25,T87:AA87,8,0),"")</f>
        <v/>
      </c>
      <c r="AX87" s="142" t="str">
        <f>IFERROR(VLOOKUP('DERS YÜKLERİ'!$B$26,T87:AA87,8,0),"")</f>
        <v/>
      </c>
      <c r="AY87" s="142" t="str">
        <f>IFERROR(VLOOKUP('DERS YÜKLERİ'!$B$27,T87:AA87,8,0),"")</f>
        <v/>
      </c>
      <c r="AZ87" s="142" t="str">
        <f>IFERROR(VLOOKUP('DERS YÜKLERİ'!$B$28,T87:AA87,8,0),"")</f>
        <v/>
      </c>
      <c r="BA87" s="142" t="str">
        <f>IFERROR(VLOOKUP('DERS YÜKLERİ'!$B$29,T87:AA87,8,0),"")</f>
        <v/>
      </c>
      <c r="BB87" s="142" t="str">
        <f>IFERROR(VLOOKUP('DERS YÜKLERİ'!$B$30,T87:AA87,8,0),"")</f>
        <v/>
      </c>
      <c r="BC87" s="142" t="str">
        <f>IFERROR(VLOOKUP('DERS YÜKLERİ'!$B$31,T87:AA87,8,0),"")</f>
        <v/>
      </c>
      <c r="BD87" s="142" t="str">
        <f>IFERROR(VLOOKUP('DERS YÜKLERİ'!$B$32,T87:AA87,8,0),"")</f>
        <v/>
      </c>
      <c r="BE87" s="142" t="str">
        <f>IFERROR(VLOOKUP('DERS YÜKLERİ'!$B$33,T87:AA87,8,0),"")</f>
        <v/>
      </c>
      <c r="BF87" s="142" t="str">
        <f>IFERROR(VLOOKUP('DERS YÜKLERİ'!$B$34,T87:AA87,8,0),"")</f>
        <v/>
      </c>
      <c r="BG87" s="142" t="str">
        <f>IFERROR(VLOOKUP('DERS YÜKLERİ'!$B$35,T87:AA87,8,0),"")</f>
        <v/>
      </c>
      <c r="BH87" s="142" t="str">
        <f>IFERROR(VLOOKUP('DERS YÜKLERİ'!$B$36,T87:AA87,8,0),"")</f>
        <v/>
      </c>
      <c r="BI87" s="142" t="str">
        <f>IFERROR(VLOOKUP('DERS YÜKLERİ'!$B$37,T87:AA87,8,0),"")</f>
        <v/>
      </c>
      <c r="BJ87" s="142" t="str">
        <f>IFERROR(VLOOKUP('DERS YÜKLERİ'!$B$38,T87:AA87,8,0),"")</f>
        <v/>
      </c>
      <c r="BK87" s="142" t="str">
        <f>IFERROR(VLOOKUP('DERS YÜKLERİ'!$B$39,T87:AA87,8,0),"")</f>
        <v/>
      </c>
      <c r="BL87" s="142" t="str">
        <f>IFERROR(VLOOKUP('DERS YÜKLERİ'!$B$40,T87:AA87,8,0),"")</f>
        <v/>
      </c>
      <c r="BM87" s="142" t="str">
        <f>IFERROR(VLOOKUP('DERS YÜKLERİ'!$B$41,T87:AA87,8,0),"")</f>
        <v/>
      </c>
      <c r="BN87" s="142" t="str">
        <f>IFERROR(VLOOKUP('DERS YÜKLERİ'!$B$42,T87:AA87,8,0),"")</f>
        <v/>
      </c>
      <c r="BO87" s="142" t="str">
        <f>IFERROR(VLOOKUP('DERS YÜKLERİ'!$B$43,T87:AA87,8,0),"")</f>
        <v/>
      </c>
      <c r="BP87" s="142" t="str">
        <f>IFERROR(VLOOKUP('DERS YÜKLERİ'!$B$44,T87:AA87,8,0),"")</f>
        <v/>
      </c>
      <c r="BQ87" s="142" t="str">
        <f>IFERROR(VLOOKUP('DERS YÜKLERİ'!$B$45,T87:AA87,8,0),"")</f>
        <v/>
      </c>
      <c r="BR87" s="142" t="str">
        <f>IFERROR(VLOOKUP('DERS YÜKLERİ'!$B$46,T87:AA87,8,0),"")</f>
        <v/>
      </c>
      <c r="BS87" s="142" t="str">
        <f>IFERROR(VLOOKUP('DERS YÜKLERİ'!$B$47,T87:AA87,8,0),"")</f>
        <v/>
      </c>
      <c r="BT87" s="26"/>
    </row>
    <row r="88" spans="1:72" ht="19.5" hidden="1" customHeight="1" outlineLevel="1">
      <c r="A88" s="110" t="b">
        <v>0</v>
      </c>
      <c r="B88" s="112" t="str">
        <f t="shared" si="12"/>
        <v>KAPALI</v>
      </c>
      <c r="C88" s="1030"/>
      <c r="D88" s="115" t="str">
        <f>IFERROR(VLOOKUP(F88,'LİSTE-FORMÜLLER'!F:L,2,0),"-")</f>
        <v>-</v>
      </c>
      <c r="E88" s="116" t="str">
        <f>IFERROR(VLOOKUP(F88,'LİSTE-FORMÜLLER'!F:L,3,0),"-")</f>
        <v>-</v>
      </c>
      <c r="F88" s="117"/>
      <c r="G88" s="115" t="str">
        <f>IFERROR(VLOOKUP(F88,'LİSTE-FORMÜLLER'!F:L,5,0),"")</f>
        <v/>
      </c>
      <c r="H88" s="115" t="str">
        <f>IFERROR(VLOOKUP(F88,'LİSTE-FORMÜLLER'!F:L,7,0),"-")</f>
        <v>-</v>
      </c>
      <c r="I88" s="387"/>
      <c r="J88" s="388"/>
      <c r="K88" s="203"/>
      <c r="L88" s="121">
        <f t="shared" si="18"/>
        <v>2</v>
      </c>
      <c r="M88" s="121" t="str">
        <f>IFERROR(VLOOKUP(I88,'LİSTE-FORMÜLLER'!$B$2:$C$89,2,0),"*")</f>
        <v>*</v>
      </c>
      <c r="N88" s="20"/>
      <c r="O88" s="21"/>
      <c r="P88" s="21"/>
      <c r="Q88" s="21"/>
      <c r="R88" s="579" t="s">
        <v>876</v>
      </c>
      <c r="S88" s="130" t="e">
        <f t="shared" si="14"/>
        <v>#N/A</v>
      </c>
      <c r="T88" s="175" t="str">
        <f t="shared" si="17"/>
        <v>-</v>
      </c>
      <c r="U88" s="178">
        <f>COUNTIF('DERS PROGRAMI'!$H$5:$J$55,R88)</f>
        <v>117</v>
      </c>
      <c r="V88" s="180">
        <f>COUNTIF('DERS PROGRAMI'!$H$62:$J$106,R88)</f>
        <v>96</v>
      </c>
      <c r="W88" s="181" t="e">
        <f>VLOOKUP(U88,'LİSTE-FORMÜLLER'!$U$1:$V$4,2,0)</f>
        <v>#N/A</v>
      </c>
      <c r="X88" s="182" t="e">
        <f>VLOOKUP(V88,'LİSTE-FORMÜLLER'!$U$1:$V$4,2,0)</f>
        <v>#N/A</v>
      </c>
      <c r="Y88" s="26"/>
      <c r="Z88" s="142" t="s">
        <v>876</v>
      </c>
      <c r="AA88" s="144" t="e">
        <f t="shared" si="19"/>
        <v>#VALUE!</v>
      </c>
      <c r="AB88" s="148" t="str">
        <f>IFERROR(VLOOKUP('DERS YÜKLERİ'!$B$3,T88:AA88,8,0),"")</f>
        <v/>
      </c>
      <c r="AC88" s="142" t="str">
        <f>IFERROR(VLOOKUP('DERS YÜKLERİ'!$B$4,T88:AA88,8,0),"")</f>
        <v/>
      </c>
      <c r="AD88" s="142" t="str">
        <f>IFERROR(VLOOKUP('DERS YÜKLERİ'!$B$5,T88:AA88,8,0),"")</f>
        <v/>
      </c>
      <c r="AE88" s="142" t="str">
        <f>IFERROR(VLOOKUP('DERS YÜKLERİ'!$B$6,T88:AA88,8,0),"")</f>
        <v/>
      </c>
      <c r="AF88" s="142" t="str">
        <f>IFERROR(VLOOKUP('DERS YÜKLERİ'!$B$7,T88:AA88,8,0),"")</f>
        <v/>
      </c>
      <c r="AG88" s="142" t="str">
        <f>IFERROR(VLOOKUP('DERS YÜKLERİ'!$B$8,T88:AA88,8,0),"")</f>
        <v/>
      </c>
      <c r="AH88" s="142" t="str">
        <f>IFERROR(VLOOKUP('DERS YÜKLERİ'!$B$9,T88:AA88,8,0),"")</f>
        <v/>
      </c>
      <c r="AI88" s="142" t="str">
        <f>IFERROR(VLOOKUP('DERS YÜKLERİ'!$B$10,T88:AA88,8,0),"")</f>
        <v/>
      </c>
      <c r="AJ88" s="142" t="str">
        <f>IFERROR(VLOOKUP('DERS YÜKLERİ'!$B$11,T88:AA88,8,0),"")</f>
        <v/>
      </c>
      <c r="AK88" s="142" t="str">
        <f>IFERROR(VLOOKUP('DERS YÜKLERİ'!$B$12,T88:AA88,8,0),"")</f>
        <v/>
      </c>
      <c r="AL88" s="142" t="str">
        <f>IFERROR(VLOOKUP('DERS YÜKLERİ'!$B$13,T88:AA88,8,0),"")</f>
        <v/>
      </c>
      <c r="AM88" s="142" t="str">
        <f>IFERROR(VLOOKUP('DERS YÜKLERİ'!$B$14,T88:AA88,8,0),"")</f>
        <v/>
      </c>
      <c r="AN88" s="142" t="str">
        <f>IFERROR(VLOOKUP('DERS YÜKLERİ'!$B$15,T88:AA88,8,0),"")</f>
        <v/>
      </c>
      <c r="AO88" s="142" t="str">
        <f>IFERROR(VLOOKUP('DERS YÜKLERİ'!$B$16,T88:AA88,8,0),"")</f>
        <v/>
      </c>
      <c r="AP88" s="142" t="str">
        <f>IFERROR(VLOOKUP('DERS YÜKLERİ'!$B$17,T88:AA88,8,0),"")</f>
        <v/>
      </c>
      <c r="AQ88" s="142" t="str">
        <f>IFERROR(VLOOKUP('DERS YÜKLERİ'!$B$18,T88:AA88,8,0),"")</f>
        <v/>
      </c>
      <c r="AR88" s="142" t="str">
        <f>IFERROR(VLOOKUP('DERS YÜKLERİ'!$B$19,T88:AA88,8,0),"")</f>
        <v/>
      </c>
      <c r="AS88" s="142" t="str">
        <f>IFERROR(VLOOKUP('DERS YÜKLERİ'!$B$20,T88:AA88,8,0),"")</f>
        <v/>
      </c>
      <c r="AT88" s="142" t="str">
        <f>IFERROR(VLOOKUP('DERS YÜKLERİ'!$B$21,T88:AA88,8,0),"")</f>
        <v/>
      </c>
      <c r="AU88" s="142" t="str">
        <f>IFERROR(VLOOKUP('DERS YÜKLERİ'!$B$22,T88:AA88,8,0),"")</f>
        <v/>
      </c>
      <c r="AV88" s="142" t="str">
        <f>IFERROR(VLOOKUP('DERS YÜKLERİ'!$B$23,T88:AA88,8,0),"")</f>
        <v/>
      </c>
      <c r="AW88" s="142" t="str">
        <f>IFERROR(VLOOKUP('DERS YÜKLERİ'!$B$25,T88:AA88,8,0),"")</f>
        <v/>
      </c>
      <c r="AX88" s="142" t="str">
        <f>IFERROR(VLOOKUP('DERS YÜKLERİ'!$B$26,T88:AA88,8,0),"")</f>
        <v/>
      </c>
      <c r="AY88" s="142" t="str">
        <f>IFERROR(VLOOKUP('DERS YÜKLERİ'!$B$27,T88:AA88,8,0),"")</f>
        <v/>
      </c>
      <c r="AZ88" s="142" t="str">
        <f>IFERROR(VLOOKUP('DERS YÜKLERİ'!$B$28,T88:AA88,8,0),"")</f>
        <v/>
      </c>
      <c r="BA88" s="142" t="str">
        <f>IFERROR(VLOOKUP('DERS YÜKLERİ'!$B$29,T88:AA88,8,0),"")</f>
        <v/>
      </c>
      <c r="BB88" s="142" t="str">
        <f>IFERROR(VLOOKUP('DERS YÜKLERİ'!$B$30,T88:AA88,8,0),"")</f>
        <v/>
      </c>
      <c r="BC88" s="142" t="str">
        <f>IFERROR(VLOOKUP('DERS YÜKLERİ'!$B$31,T88:AA88,8,0),"")</f>
        <v/>
      </c>
      <c r="BD88" s="142" t="str">
        <f>IFERROR(VLOOKUP('DERS YÜKLERİ'!$B$32,T88:AA88,8,0),"")</f>
        <v/>
      </c>
      <c r="BE88" s="142" t="str">
        <f>IFERROR(VLOOKUP('DERS YÜKLERİ'!$B$33,T88:AA88,8,0),"")</f>
        <v/>
      </c>
      <c r="BF88" s="142" t="str">
        <f>IFERROR(VLOOKUP('DERS YÜKLERİ'!$B$34,T88:AA88,8,0),"")</f>
        <v/>
      </c>
      <c r="BG88" s="142" t="str">
        <f>IFERROR(VLOOKUP('DERS YÜKLERİ'!$B$35,T88:AA88,8,0),"")</f>
        <v/>
      </c>
      <c r="BH88" s="142" t="str">
        <f>IFERROR(VLOOKUP('DERS YÜKLERİ'!$B$36,T88:AA88,8,0),"")</f>
        <v/>
      </c>
      <c r="BI88" s="142" t="str">
        <f>IFERROR(VLOOKUP('DERS YÜKLERİ'!$B$37,T88:AA88,8,0),"")</f>
        <v/>
      </c>
      <c r="BJ88" s="142" t="str">
        <f>IFERROR(VLOOKUP('DERS YÜKLERİ'!$B$38,T88:AA88,8,0),"")</f>
        <v/>
      </c>
      <c r="BK88" s="142" t="str">
        <f>IFERROR(VLOOKUP('DERS YÜKLERİ'!$B$39,T88:AA88,8,0),"")</f>
        <v/>
      </c>
      <c r="BL88" s="142" t="str">
        <f>IFERROR(VLOOKUP('DERS YÜKLERİ'!$B$40,T88:AA88,8,0),"")</f>
        <v/>
      </c>
      <c r="BM88" s="142" t="str">
        <f>IFERROR(VLOOKUP('DERS YÜKLERİ'!$B$41,T88:AA88,8,0),"")</f>
        <v/>
      </c>
      <c r="BN88" s="142" t="str">
        <f>IFERROR(VLOOKUP('DERS YÜKLERİ'!$B$42,T88:AA88,8,0),"")</f>
        <v/>
      </c>
      <c r="BO88" s="142" t="str">
        <f>IFERROR(VLOOKUP('DERS YÜKLERİ'!$B$43,T88:AA88,8,0),"")</f>
        <v/>
      </c>
      <c r="BP88" s="142" t="str">
        <f>IFERROR(VLOOKUP('DERS YÜKLERİ'!$B$44,T88:AA88,8,0),"")</f>
        <v/>
      </c>
      <c r="BQ88" s="142" t="str">
        <f>IFERROR(VLOOKUP('DERS YÜKLERİ'!$B$45,T88:AA88,8,0),"")</f>
        <v/>
      </c>
      <c r="BR88" s="142" t="str">
        <f>IFERROR(VLOOKUP('DERS YÜKLERİ'!$B$46,T88:AA88,8,0),"")</f>
        <v/>
      </c>
      <c r="BS88" s="142" t="str">
        <f>IFERROR(VLOOKUP('DERS YÜKLERİ'!$B$47,T88:AA88,8,0),"")</f>
        <v/>
      </c>
      <c r="BT88" s="26"/>
    </row>
    <row r="89" spans="1:72" ht="19.5" hidden="1" customHeight="1" outlineLevel="1">
      <c r="A89" s="110" t="b">
        <v>0</v>
      </c>
      <c r="B89" s="112" t="str">
        <f t="shared" si="12"/>
        <v>KAPALI</v>
      </c>
      <c r="C89" s="1030"/>
      <c r="D89" s="115" t="str">
        <f>IFERROR(VLOOKUP(F89,'LİSTE-FORMÜLLER'!F:L,2,0),"-")</f>
        <v>-</v>
      </c>
      <c r="E89" s="116" t="str">
        <f>IFERROR(VLOOKUP(F89,'LİSTE-FORMÜLLER'!F:L,3,0),"-")</f>
        <v>-</v>
      </c>
      <c r="F89" s="117"/>
      <c r="G89" s="115" t="str">
        <f>IFERROR(VLOOKUP(F89,'LİSTE-FORMÜLLER'!F:L,5,0),"")</f>
        <v/>
      </c>
      <c r="H89" s="115" t="str">
        <f>IFERROR(VLOOKUP(F89,'LİSTE-FORMÜLLER'!F:L,7,0),"-")</f>
        <v>-</v>
      </c>
      <c r="I89" s="387"/>
      <c r="J89" s="388"/>
      <c r="K89" s="203"/>
      <c r="L89" s="121">
        <f t="shared" si="18"/>
        <v>2</v>
      </c>
      <c r="M89" s="121" t="str">
        <f>IFERROR(VLOOKUP(I89,'LİSTE-FORMÜLLER'!$B$2:$C$89,2,0),"*")</f>
        <v>*</v>
      </c>
      <c r="N89" s="20"/>
      <c r="O89" s="21"/>
      <c r="P89" s="21"/>
      <c r="Q89" s="21"/>
      <c r="R89" s="579" t="s">
        <v>876</v>
      </c>
      <c r="S89" s="130" t="e">
        <f t="shared" si="14"/>
        <v>#N/A</v>
      </c>
      <c r="T89" s="175" t="str">
        <f t="shared" si="17"/>
        <v>-</v>
      </c>
      <c r="U89" s="178">
        <f>COUNTIF('DERS PROGRAMI'!$H$5:$J$55,R89)</f>
        <v>117</v>
      </c>
      <c r="V89" s="180">
        <f>COUNTIF('DERS PROGRAMI'!$H$62:$J$106,R89)</f>
        <v>96</v>
      </c>
      <c r="W89" s="181" t="e">
        <f>VLOOKUP(U89,'LİSTE-FORMÜLLER'!$U$1:$V$4,2,0)</f>
        <v>#N/A</v>
      </c>
      <c r="X89" s="182" t="e">
        <f>VLOOKUP(V89,'LİSTE-FORMÜLLER'!$U$1:$V$4,2,0)</f>
        <v>#N/A</v>
      </c>
      <c r="Y89" s="26"/>
      <c r="Z89" s="142" t="s">
        <v>876</v>
      </c>
      <c r="AA89" s="144" t="e">
        <f t="shared" si="19"/>
        <v>#VALUE!</v>
      </c>
      <c r="AB89" s="148" t="str">
        <f>IFERROR(VLOOKUP('DERS YÜKLERİ'!$B$3,T89:AA89,8,0),"")</f>
        <v/>
      </c>
      <c r="AC89" s="142" t="str">
        <f>IFERROR(VLOOKUP('DERS YÜKLERİ'!$B$4,T89:AA89,8,0),"")</f>
        <v/>
      </c>
      <c r="AD89" s="142" t="str">
        <f>IFERROR(VLOOKUP('DERS YÜKLERİ'!$B$5,T89:AA89,8,0),"")</f>
        <v/>
      </c>
      <c r="AE89" s="142" t="str">
        <f>IFERROR(VLOOKUP('DERS YÜKLERİ'!$B$6,T89:AA89,8,0),"")</f>
        <v/>
      </c>
      <c r="AF89" s="142" t="str">
        <f>IFERROR(VLOOKUP('DERS YÜKLERİ'!$B$7,T89:AA89,8,0),"")</f>
        <v/>
      </c>
      <c r="AG89" s="142" t="str">
        <f>IFERROR(VLOOKUP('DERS YÜKLERİ'!$B$8,T89:AA89,8,0),"")</f>
        <v/>
      </c>
      <c r="AH89" s="142" t="str">
        <f>IFERROR(VLOOKUP('DERS YÜKLERİ'!$B$9,T89:AA89,8,0),"")</f>
        <v/>
      </c>
      <c r="AI89" s="142" t="str">
        <f>IFERROR(VLOOKUP('DERS YÜKLERİ'!$B$10,T89:AA89,8,0),"")</f>
        <v/>
      </c>
      <c r="AJ89" s="142" t="str">
        <f>IFERROR(VLOOKUP('DERS YÜKLERİ'!$B$11,T89:AA89,8,0),"")</f>
        <v/>
      </c>
      <c r="AK89" s="142" t="str">
        <f>IFERROR(VLOOKUP('DERS YÜKLERİ'!$B$12,T89:AA89,8,0),"")</f>
        <v/>
      </c>
      <c r="AL89" s="142" t="str">
        <f>IFERROR(VLOOKUP('DERS YÜKLERİ'!$B$13,T89:AA89,8,0),"")</f>
        <v/>
      </c>
      <c r="AM89" s="142" t="str">
        <f>IFERROR(VLOOKUP('DERS YÜKLERİ'!$B$14,T89:AA89,8,0),"")</f>
        <v/>
      </c>
      <c r="AN89" s="142" t="str">
        <f>IFERROR(VLOOKUP('DERS YÜKLERİ'!$B$15,T89:AA89,8,0),"")</f>
        <v/>
      </c>
      <c r="AO89" s="142" t="str">
        <f>IFERROR(VLOOKUP('DERS YÜKLERİ'!$B$16,T89:AA89,8,0),"")</f>
        <v/>
      </c>
      <c r="AP89" s="142" t="str">
        <f>IFERROR(VLOOKUP('DERS YÜKLERİ'!$B$17,T89:AA89,8,0),"")</f>
        <v/>
      </c>
      <c r="AQ89" s="142" t="str">
        <f>IFERROR(VLOOKUP('DERS YÜKLERİ'!$B$18,T89:AA89,8,0),"")</f>
        <v/>
      </c>
      <c r="AR89" s="142" t="str">
        <f>IFERROR(VLOOKUP('DERS YÜKLERİ'!$B$19,T89:AA89,8,0),"")</f>
        <v/>
      </c>
      <c r="AS89" s="142" t="str">
        <f>IFERROR(VLOOKUP('DERS YÜKLERİ'!$B$20,T89:AA89,8,0),"")</f>
        <v/>
      </c>
      <c r="AT89" s="142" t="str">
        <f>IFERROR(VLOOKUP('DERS YÜKLERİ'!$B$21,T89:AA89,8,0),"")</f>
        <v/>
      </c>
      <c r="AU89" s="142" t="str">
        <f>IFERROR(VLOOKUP('DERS YÜKLERİ'!$B$22,T89:AA89,8,0),"")</f>
        <v/>
      </c>
      <c r="AV89" s="142" t="str">
        <f>IFERROR(VLOOKUP('DERS YÜKLERİ'!$B$23,T89:AA89,8,0),"")</f>
        <v/>
      </c>
      <c r="AW89" s="142" t="str">
        <f>IFERROR(VLOOKUP('DERS YÜKLERİ'!$B$25,T89:AA89,8,0),"")</f>
        <v/>
      </c>
      <c r="AX89" s="142" t="str">
        <f>IFERROR(VLOOKUP('DERS YÜKLERİ'!$B$26,T89:AA89,8,0),"")</f>
        <v/>
      </c>
      <c r="AY89" s="142" t="str">
        <f>IFERROR(VLOOKUP('DERS YÜKLERİ'!$B$27,T89:AA89,8,0),"")</f>
        <v/>
      </c>
      <c r="AZ89" s="142" t="str">
        <f>IFERROR(VLOOKUP('DERS YÜKLERİ'!$B$28,T89:AA89,8,0),"")</f>
        <v/>
      </c>
      <c r="BA89" s="142" t="str">
        <f>IFERROR(VLOOKUP('DERS YÜKLERİ'!$B$29,T89:AA89,8,0),"")</f>
        <v/>
      </c>
      <c r="BB89" s="142" t="str">
        <f>IFERROR(VLOOKUP('DERS YÜKLERİ'!$B$30,T89:AA89,8,0),"")</f>
        <v/>
      </c>
      <c r="BC89" s="142" t="str">
        <f>IFERROR(VLOOKUP('DERS YÜKLERİ'!$B$31,T89:AA89,8,0),"")</f>
        <v/>
      </c>
      <c r="BD89" s="142" t="str">
        <f>IFERROR(VLOOKUP('DERS YÜKLERİ'!$B$32,T89:AA89,8,0),"")</f>
        <v/>
      </c>
      <c r="BE89" s="142" t="str">
        <f>IFERROR(VLOOKUP('DERS YÜKLERİ'!$B$33,T89:AA89,8,0),"")</f>
        <v/>
      </c>
      <c r="BF89" s="142" t="str">
        <f>IFERROR(VLOOKUP('DERS YÜKLERİ'!$B$34,T89:AA89,8,0),"")</f>
        <v/>
      </c>
      <c r="BG89" s="142" t="str">
        <f>IFERROR(VLOOKUP('DERS YÜKLERİ'!$B$35,T89:AA89,8,0),"")</f>
        <v/>
      </c>
      <c r="BH89" s="142" t="str">
        <f>IFERROR(VLOOKUP('DERS YÜKLERİ'!$B$36,T89:AA89,8,0),"")</f>
        <v/>
      </c>
      <c r="BI89" s="142" t="str">
        <f>IFERROR(VLOOKUP('DERS YÜKLERİ'!$B$37,T89:AA89,8,0),"")</f>
        <v/>
      </c>
      <c r="BJ89" s="142" t="str">
        <f>IFERROR(VLOOKUP('DERS YÜKLERİ'!$B$38,T89:AA89,8,0),"")</f>
        <v/>
      </c>
      <c r="BK89" s="142" t="str">
        <f>IFERROR(VLOOKUP('DERS YÜKLERİ'!$B$39,T89:AA89,8,0),"")</f>
        <v/>
      </c>
      <c r="BL89" s="142" t="str">
        <f>IFERROR(VLOOKUP('DERS YÜKLERİ'!$B$40,T89:AA89,8,0),"")</f>
        <v/>
      </c>
      <c r="BM89" s="142" t="str">
        <f>IFERROR(VLOOKUP('DERS YÜKLERİ'!$B$41,T89:AA89,8,0),"")</f>
        <v/>
      </c>
      <c r="BN89" s="142" t="str">
        <f>IFERROR(VLOOKUP('DERS YÜKLERİ'!$B$42,T89:AA89,8,0),"")</f>
        <v/>
      </c>
      <c r="BO89" s="142" t="str">
        <f>IFERROR(VLOOKUP('DERS YÜKLERİ'!$B$43,T89:AA89,8,0),"")</f>
        <v/>
      </c>
      <c r="BP89" s="142" t="str">
        <f>IFERROR(VLOOKUP('DERS YÜKLERİ'!$B$44,T89:AA89,8,0),"")</f>
        <v/>
      </c>
      <c r="BQ89" s="142" t="str">
        <f>IFERROR(VLOOKUP('DERS YÜKLERİ'!$B$45,T89:AA89,8,0),"")</f>
        <v/>
      </c>
      <c r="BR89" s="142" t="str">
        <f>IFERROR(VLOOKUP('DERS YÜKLERİ'!$B$46,T89:AA89,8,0),"")</f>
        <v/>
      </c>
      <c r="BS89" s="142" t="str">
        <f>IFERROR(VLOOKUP('DERS YÜKLERİ'!$B$47,T89:AA89,8,0),"")</f>
        <v/>
      </c>
      <c r="BT89" s="26"/>
    </row>
    <row r="90" spans="1:72" ht="19.5" hidden="1" customHeight="1" outlineLevel="1">
      <c r="A90" s="110" t="b">
        <v>0</v>
      </c>
      <c r="B90" s="112" t="str">
        <f t="shared" si="12"/>
        <v>KAPALI</v>
      </c>
      <c r="C90" s="1030"/>
      <c r="D90" s="115" t="str">
        <f>IFERROR(VLOOKUP(F90,'LİSTE-FORMÜLLER'!F:L,2,0),"-")</f>
        <v>-</v>
      </c>
      <c r="E90" s="116" t="str">
        <f>IFERROR(VLOOKUP(F90,'LİSTE-FORMÜLLER'!F:L,3,0),"-")</f>
        <v>-</v>
      </c>
      <c r="F90" s="117"/>
      <c r="G90" s="115" t="str">
        <f>IFERROR(VLOOKUP(F90,'LİSTE-FORMÜLLER'!F:L,5,0),"")</f>
        <v/>
      </c>
      <c r="H90" s="115" t="str">
        <f>IFERROR(VLOOKUP(F90,'LİSTE-FORMÜLLER'!F:L,7,0),"-")</f>
        <v>-</v>
      </c>
      <c r="I90" s="387"/>
      <c r="J90" s="388"/>
      <c r="K90" s="203"/>
      <c r="L90" s="121">
        <f t="shared" si="18"/>
        <v>2</v>
      </c>
      <c r="M90" s="121" t="str">
        <f>IFERROR(VLOOKUP(I90,'LİSTE-FORMÜLLER'!$B$2:$C$89,2,0),"*")</f>
        <v>*</v>
      </c>
      <c r="N90" s="20"/>
      <c r="O90" s="21"/>
      <c r="P90" s="21"/>
      <c r="Q90" s="21"/>
      <c r="R90" s="579" t="s">
        <v>876</v>
      </c>
      <c r="S90" s="130" t="e">
        <f t="shared" si="14"/>
        <v>#N/A</v>
      </c>
      <c r="T90" s="175" t="str">
        <f t="shared" si="17"/>
        <v>-</v>
      </c>
      <c r="U90" s="178">
        <f>COUNTIF('DERS PROGRAMI'!$H$5:$J$55,R90)</f>
        <v>117</v>
      </c>
      <c r="V90" s="180">
        <f>COUNTIF('DERS PROGRAMI'!$H$62:$J$106,R90)</f>
        <v>96</v>
      </c>
      <c r="W90" s="181" t="e">
        <f>VLOOKUP(U90,'LİSTE-FORMÜLLER'!$U$1:$V$4,2,0)</f>
        <v>#N/A</v>
      </c>
      <c r="X90" s="182" t="e">
        <f>VLOOKUP(V90,'LİSTE-FORMÜLLER'!$U$1:$V$4,2,0)</f>
        <v>#N/A</v>
      </c>
      <c r="Y90" s="26"/>
      <c r="Z90" s="142" t="s">
        <v>876</v>
      </c>
      <c r="AA90" s="144" t="e">
        <f t="shared" si="19"/>
        <v>#VALUE!</v>
      </c>
      <c r="AB90" s="148" t="str">
        <f>IFERROR(VLOOKUP('DERS YÜKLERİ'!$B$3,T90:AA90,8,0),"")</f>
        <v/>
      </c>
      <c r="AC90" s="142" t="str">
        <f>IFERROR(VLOOKUP('DERS YÜKLERİ'!$B$4,T90:AA90,8,0),"")</f>
        <v/>
      </c>
      <c r="AD90" s="142" t="str">
        <f>IFERROR(VLOOKUP('DERS YÜKLERİ'!$B$5,T90:AA90,8,0),"")</f>
        <v/>
      </c>
      <c r="AE90" s="142" t="str">
        <f>IFERROR(VLOOKUP('DERS YÜKLERİ'!$B$6,T90:AA90,8,0),"")</f>
        <v/>
      </c>
      <c r="AF90" s="142" t="str">
        <f>IFERROR(VLOOKUP('DERS YÜKLERİ'!$B$7,T90:AA90,8,0),"")</f>
        <v/>
      </c>
      <c r="AG90" s="142" t="str">
        <f>IFERROR(VLOOKUP('DERS YÜKLERİ'!$B$8,T90:AA90,8,0),"")</f>
        <v/>
      </c>
      <c r="AH90" s="142" t="str">
        <f>IFERROR(VLOOKUP('DERS YÜKLERİ'!$B$9,T90:AA90,8,0),"")</f>
        <v/>
      </c>
      <c r="AI90" s="142" t="str">
        <f>IFERROR(VLOOKUP('DERS YÜKLERİ'!$B$10,T90:AA90,8,0),"")</f>
        <v/>
      </c>
      <c r="AJ90" s="142" t="str">
        <f>IFERROR(VLOOKUP('DERS YÜKLERİ'!$B$11,T90:AA90,8,0),"")</f>
        <v/>
      </c>
      <c r="AK90" s="142" t="str">
        <f>IFERROR(VLOOKUP('DERS YÜKLERİ'!$B$12,T90:AA90,8,0),"")</f>
        <v/>
      </c>
      <c r="AL90" s="142" t="str">
        <f>IFERROR(VLOOKUP('DERS YÜKLERİ'!$B$13,T90:AA90,8,0),"")</f>
        <v/>
      </c>
      <c r="AM90" s="142" t="str">
        <f>IFERROR(VLOOKUP('DERS YÜKLERİ'!$B$14,T90:AA90,8,0),"")</f>
        <v/>
      </c>
      <c r="AN90" s="142" t="str">
        <f>IFERROR(VLOOKUP('DERS YÜKLERİ'!$B$15,T90:AA90,8,0),"")</f>
        <v/>
      </c>
      <c r="AO90" s="142" t="str">
        <f>IFERROR(VLOOKUP('DERS YÜKLERİ'!$B$16,T90:AA90,8,0),"")</f>
        <v/>
      </c>
      <c r="AP90" s="142" t="str">
        <f>IFERROR(VLOOKUP('DERS YÜKLERİ'!$B$17,T90:AA90,8,0),"")</f>
        <v/>
      </c>
      <c r="AQ90" s="142" t="str">
        <f>IFERROR(VLOOKUP('DERS YÜKLERİ'!$B$18,T90:AA90,8,0),"")</f>
        <v/>
      </c>
      <c r="AR90" s="142" t="str">
        <f>IFERROR(VLOOKUP('DERS YÜKLERİ'!$B$19,T90:AA90,8,0),"")</f>
        <v/>
      </c>
      <c r="AS90" s="142" t="str">
        <f>IFERROR(VLOOKUP('DERS YÜKLERİ'!$B$20,T90:AA90,8,0),"")</f>
        <v/>
      </c>
      <c r="AT90" s="142" t="str">
        <f>IFERROR(VLOOKUP('DERS YÜKLERİ'!$B$21,T90:AA90,8,0),"")</f>
        <v/>
      </c>
      <c r="AU90" s="142" t="str">
        <f>IFERROR(VLOOKUP('DERS YÜKLERİ'!$B$22,T90:AA90,8,0),"")</f>
        <v/>
      </c>
      <c r="AV90" s="142" t="str">
        <f>IFERROR(VLOOKUP('DERS YÜKLERİ'!$B$23,T90:AA90,8,0),"")</f>
        <v/>
      </c>
      <c r="AW90" s="142" t="str">
        <f>IFERROR(VLOOKUP('DERS YÜKLERİ'!$B$25,T90:AA90,8,0),"")</f>
        <v/>
      </c>
      <c r="AX90" s="142" t="str">
        <f>IFERROR(VLOOKUP('DERS YÜKLERİ'!$B$26,T90:AA90,8,0),"")</f>
        <v/>
      </c>
      <c r="AY90" s="142" t="str">
        <f>IFERROR(VLOOKUP('DERS YÜKLERİ'!$B$27,T90:AA90,8,0),"")</f>
        <v/>
      </c>
      <c r="AZ90" s="142" t="str">
        <f>IFERROR(VLOOKUP('DERS YÜKLERİ'!$B$28,T90:AA90,8,0),"")</f>
        <v/>
      </c>
      <c r="BA90" s="142" t="str">
        <f>IFERROR(VLOOKUP('DERS YÜKLERİ'!$B$29,T90:AA90,8,0),"")</f>
        <v/>
      </c>
      <c r="BB90" s="142" t="str">
        <f>IFERROR(VLOOKUP('DERS YÜKLERİ'!$B$30,T90:AA90,8,0),"")</f>
        <v/>
      </c>
      <c r="BC90" s="142" t="str">
        <f>IFERROR(VLOOKUP('DERS YÜKLERİ'!$B$31,T90:AA90,8,0),"")</f>
        <v/>
      </c>
      <c r="BD90" s="142" t="str">
        <f>IFERROR(VLOOKUP('DERS YÜKLERİ'!$B$32,T90:AA90,8,0),"")</f>
        <v/>
      </c>
      <c r="BE90" s="142" t="str">
        <f>IFERROR(VLOOKUP('DERS YÜKLERİ'!$B$33,T90:AA90,8,0),"")</f>
        <v/>
      </c>
      <c r="BF90" s="142" t="str">
        <f>IFERROR(VLOOKUP('DERS YÜKLERİ'!$B$34,T90:AA90,8,0),"")</f>
        <v/>
      </c>
      <c r="BG90" s="142" t="str">
        <f>IFERROR(VLOOKUP('DERS YÜKLERİ'!$B$35,T90:AA90,8,0),"")</f>
        <v/>
      </c>
      <c r="BH90" s="142" t="str">
        <f>IFERROR(VLOOKUP('DERS YÜKLERİ'!$B$36,T90:AA90,8,0),"")</f>
        <v/>
      </c>
      <c r="BI90" s="142" t="str">
        <f>IFERROR(VLOOKUP('DERS YÜKLERİ'!$B$37,T90:AA90,8,0),"")</f>
        <v/>
      </c>
      <c r="BJ90" s="142" t="str">
        <f>IFERROR(VLOOKUP('DERS YÜKLERİ'!$B$38,T90:AA90,8,0),"")</f>
        <v/>
      </c>
      <c r="BK90" s="142" t="str">
        <f>IFERROR(VLOOKUP('DERS YÜKLERİ'!$B$39,T90:AA90,8,0),"")</f>
        <v/>
      </c>
      <c r="BL90" s="142" t="str">
        <f>IFERROR(VLOOKUP('DERS YÜKLERİ'!$B$40,T90:AA90,8,0),"")</f>
        <v/>
      </c>
      <c r="BM90" s="142" t="str">
        <f>IFERROR(VLOOKUP('DERS YÜKLERİ'!$B$41,T90:AA90,8,0),"")</f>
        <v/>
      </c>
      <c r="BN90" s="142" t="str">
        <f>IFERROR(VLOOKUP('DERS YÜKLERİ'!$B$42,T90:AA90,8,0),"")</f>
        <v/>
      </c>
      <c r="BO90" s="142" t="str">
        <f>IFERROR(VLOOKUP('DERS YÜKLERİ'!$B$43,T90:AA90,8,0),"")</f>
        <v/>
      </c>
      <c r="BP90" s="142" t="str">
        <f>IFERROR(VLOOKUP('DERS YÜKLERİ'!$B$44,T90:AA90,8,0),"")</f>
        <v/>
      </c>
      <c r="BQ90" s="142" t="str">
        <f>IFERROR(VLOOKUP('DERS YÜKLERİ'!$B$45,T90:AA90,8,0),"")</f>
        <v/>
      </c>
      <c r="BR90" s="142" t="str">
        <f>IFERROR(VLOOKUP('DERS YÜKLERİ'!$B$46,T90:AA90,8,0),"")</f>
        <v/>
      </c>
      <c r="BS90" s="142" t="str">
        <f>IFERROR(VLOOKUP('DERS YÜKLERİ'!$B$47,T90:AA90,8,0),"")</f>
        <v/>
      </c>
      <c r="BT90" s="26"/>
    </row>
    <row r="91" spans="1:72" ht="19.5" hidden="1" customHeight="1" outlineLevel="1">
      <c r="A91" s="110" t="b">
        <v>0</v>
      </c>
      <c r="B91" s="112" t="str">
        <f t="shared" si="12"/>
        <v>KAPALI</v>
      </c>
      <c r="C91" s="1030"/>
      <c r="D91" s="115" t="str">
        <f>IFERROR(VLOOKUP(F91,'LİSTE-FORMÜLLER'!F:L,2,0),"-")</f>
        <v>-</v>
      </c>
      <c r="E91" s="116" t="str">
        <f>IFERROR(VLOOKUP(F91,'LİSTE-FORMÜLLER'!F:L,3,0),"-")</f>
        <v>-</v>
      </c>
      <c r="F91" s="117"/>
      <c r="G91" s="115" t="str">
        <f>IFERROR(VLOOKUP(F91,'LİSTE-FORMÜLLER'!F:L,5,0),"")</f>
        <v/>
      </c>
      <c r="H91" s="115" t="str">
        <f>IFERROR(VLOOKUP(F91,'LİSTE-FORMÜLLER'!F:L,7,0),"-")</f>
        <v>-</v>
      </c>
      <c r="I91" s="387"/>
      <c r="J91" s="388"/>
      <c r="K91" s="203"/>
      <c r="L91" s="121">
        <f t="shared" si="18"/>
        <v>2</v>
      </c>
      <c r="M91" s="121" t="str">
        <f>IFERROR(VLOOKUP(I91,'LİSTE-FORMÜLLER'!$B$2:$C$89,2,0),"*")</f>
        <v>*</v>
      </c>
      <c r="N91" s="20"/>
      <c r="O91" s="21"/>
      <c r="P91" s="21"/>
      <c r="Q91" s="21"/>
      <c r="R91" s="579" t="s">
        <v>876</v>
      </c>
      <c r="S91" s="130" t="e">
        <f t="shared" si="14"/>
        <v>#N/A</v>
      </c>
      <c r="T91" s="175" t="str">
        <f t="shared" si="17"/>
        <v>-</v>
      </c>
      <c r="U91" s="178">
        <f>COUNTIF('DERS PROGRAMI'!$H$5:$J$55,R91)</f>
        <v>117</v>
      </c>
      <c r="V91" s="180">
        <f>COUNTIF('DERS PROGRAMI'!$H$62:$J$106,R91)</f>
        <v>96</v>
      </c>
      <c r="W91" s="181" t="e">
        <f>VLOOKUP(U91,'LİSTE-FORMÜLLER'!$U$1:$V$4,2,0)</f>
        <v>#N/A</v>
      </c>
      <c r="X91" s="182" t="e">
        <f>VLOOKUP(V91,'LİSTE-FORMÜLLER'!$U$1:$V$4,2,0)</f>
        <v>#N/A</v>
      </c>
      <c r="Y91" s="26"/>
      <c r="Z91" s="142" t="s">
        <v>876</v>
      </c>
      <c r="AA91" s="144" t="e">
        <f t="shared" si="19"/>
        <v>#VALUE!</v>
      </c>
      <c r="AB91" s="148" t="str">
        <f>IFERROR(VLOOKUP('DERS YÜKLERİ'!$B$3,T91:AA91,8,0),"")</f>
        <v/>
      </c>
      <c r="AC91" s="142" t="str">
        <f>IFERROR(VLOOKUP('DERS YÜKLERİ'!$B$4,T91:AA91,8,0),"")</f>
        <v/>
      </c>
      <c r="AD91" s="142" t="str">
        <f>IFERROR(VLOOKUP('DERS YÜKLERİ'!$B$5,T91:AA91,8,0),"")</f>
        <v/>
      </c>
      <c r="AE91" s="142" t="str">
        <f>IFERROR(VLOOKUP('DERS YÜKLERİ'!$B$6,T91:AA91,8,0),"")</f>
        <v/>
      </c>
      <c r="AF91" s="142" t="str">
        <f>IFERROR(VLOOKUP('DERS YÜKLERİ'!$B$7,T91:AA91,8,0),"")</f>
        <v/>
      </c>
      <c r="AG91" s="142" t="str">
        <f>IFERROR(VLOOKUP('DERS YÜKLERİ'!$B$8,T91:AA91,8,0),"")</f>
        <v/>
      </c>
      <c r="AH91" s="142" t="str">
        <f>IFERROR(VLOOKUP('DERS YÜKLERİ'!$B$9,T91:AA91,8,0),"")</f>
        <v/>
      </c>
      <c r="AI91" s="142" t="str">
        <f>IFERROR(VLOOKUP('DERS YÜKLERİ'!$B$10,T91:AA91,8,0),"")</f>
        <v/>
      </c>
      <c r="AJ91" s="142" t="str">
        <f>IFERROR(VLOOKUP('DERS YÜKLERİ'!$B$11,T91:AA91,8,0),"")</f>
        <v/>
      </c>
      <c r="AK91" s="142" t="str">
        <f>IFERROR(VLOOKUP('DERS YÜKLERİ'!$B$12,T91:AA91,8,0),"")</f>
        <v/>
      </c>
      <c r="AL91" s="142" t="str">
        <f>IFERROR(VLOOKUP('DERS YÜKLERİ'!$B$13,T91:AA91,8,0),"")</f>
        <v/>
      </c>
      <c r="AM91" s="142" t="str">
        <f>IFERROR(VLOOKUP('DERS YÜKLERİ'!$B$14,T91:AA91,8,0),"")</f>
        <v/>
      </c>
      <c r="AN91" s="142" t="str">
        <f>IFERROR(VLOOKUP('DERS YÜKLERİ'!$B$15,T91:AA91,8,0),"")</f>
        <v/>
      </c>
      <c r="AO91" s="142" t="str">
        <f>IFERROR(VLOOKUP('DERS YÜKLERİ'!$B$16,T91:AA91,8,0),"")</f>
        <v/>
      </c>
      <c r="AP91" s="142" t="str">
        <f>IFERROR(VLOOKUP('DERS YÜKLERİ'!$B$17,T91:AA91,8,0),"")</f>
        <v/>
      </c>
      <c r="AQ91" s="142" t="str">
        <f>IFERROR(VLOOKUP('DERS YÜKLERİ'!$B$18,T91:AA91,8,0),"")</f>
        <v/>
      </c>
      <c r="AR91" s="142" t="str">
        <f>IFERROR(VLOOKUP('DERS YÜKLERİ'!$B$19,T91:AA91,8,0),"")</f>
        <v/>
      </c>
      <c r="AS91" s="142" t="str">
        <f>IFERROR(VLOOKUP('DERS YÜKLERİ'!$B$20,T91:AA91,8,0),"")</f>
        <v/>
      </c>
      <c r="AT91" s="142" t="str">
        <f>IFERROR(VLOOKUP('DERS YÜKLERİ'!$B$21,T91:AA91,8,0),"")</f>
        <v/>
      </c>
      <c r="AU91" s="142" t="str">
        <f>IFERROR(VLOOKUP('DERS YÜKLERİ'!$B$22,T91:AA91,8,0),"")</f>
        <v/>
      </c>
      <c r="AV91" s="142" t="str">
        <f>IFERROR(VLOOKUP('DERS YÜKLERİ'!$B$23,T91:AA91,8,0),"")</f>
        <v/>
      </c>
      <c r="AW91" s="142" t="str">
        <f>IFERROR(VLOOKUP('DERS YÜKLERİ'!$B$25,T91:AA91,8,0),"")</f>
        <v/>
      </c>
      <c r="AX91" s="142" t="str">
        <f>IFERROR(VLOOKUP('DERS YÜKLERİ'!$B$26,T91:AA91,8,0),"")</f>
        <v/>
      </c>
      <c r="AY91" s="142" t="str">
        <f>IFERROR(VLOOKUP('DERS YÜKLERİ'!$B$27,T91:AA91,8,0),"")</f>
        <v/>
      </c>
      <c r="AZ91" s="142" t="str">
        <f>IFERROR(VLOOKUP('DERS YÜKLERİ'!$B$28,T91:AA91,8,0),"")</f>
        <v/>
      </c>
      <c r="BA91" s="142" t="str">
        <f>IFERROR(VLOOKUP('DERS YÜKLERİ'!$B$29,T91:AA91,8,0),"")</f>
        <v/>
      </c>
      <c r="BB91" s="142" t="str">
        <f>IFERROR(VLOOKUP('DERS YÜKLERİ'!$B$30,T91:AA91,8,0),"")</f>
        <v/>
      </c>
      <c r="BC91" s="142" t="str">
        <f>IFERROR(VLOOKUP('DERS YÜKLERİ'!$B$31,T91:AA91,8,0),"")</f>
        <v/>
      </c>
      <c r="BD91" s="142" t="str">
        <f>IFERROR(VLOOKUP('DERS YÜKLERİ'!$B$32,T91:AA91,8,0),"")</f>
        <v/>
      </c>
      <c r="BE91" s="142" t="str">
        <f>IFERROR(VLOOKUP('DERS YÜKLERİ'!$B$33,T91:AA91,8,0),"")</f>
        <v/>
      </c>
      <c r="BF91" s="142" t="str">
        <f>IFERROR(VLOOKUP('DERS YÜKLERİ'!$B$34,T91:AA91,8,0),"")</f>
        <v/>
      </c>
      <c r="BG91" s="142" t="str">
        <f>IFERROR(VLOOKUP('DERS YÜKLERİ'!$B$35,T91:AA91,8,0),"")</f>
        <v/>
      </c>
      <c r="BH91" s="142" t="str">
        <f>IFERROR(VLOOKUP('DERS YÜKLERİ'!$B$36,T91:AA91,8,0),"")</f>
        <v/>
      </c>
      <c r="BI91" s="142" t="str">
        <f>IFERROR(VLOOKUP('DERS YÜKLERİ'!$B$37,T91:AA91,8,0),"")</f>
        <v/>
      </c>
      <c r="BJ91" s="142" t="str">
        <f>IFERROR(VLOOKUP('DERS YÜKLERİ'!$B$38,T91:AA91,8,0),"")</f>
        <v/>
      </c>
      <c r="BK91" s="142" t="str">
        <f>IFERROR(VLOOKUP('DERS YÜKLERİ'!$B$39,T91:AA91,8,0),"")</f>
        <v/>
      </c>
      <c r="BL91" s="142" t="str">
        <f>IFERROR(VLOOKUP('DERS YÜKLERİ'!$B$40,T91:AA91,8,0),"")</f>
        <v/>
      </c>
      <c r="BM91" s="142" t="str">
        <f>IFERROR(VLOOKUP('DERS YÜKLERİ'!$B$41,T91:AA91,8,0),"")</f>
        <v/>
      </c>
      <c r="BN91" s="142" t="str">
        <f>IFERROR(VLOOKUP('DERS YÜKLERİ'!$B$42,T91:AA91,8,0),"")</f>
        <v/>
      </c>
      <c r="BO91" s="142" t="str">
        <f>IFERROR(VLOOKUP('DERS YÜKLERİ'!$B$43,T91:AA91,8,0),"")</f>
        <v/>
      </c>
      <c r="BP91" s="142" t="str">
        <f>IFERROR(VLOOKUP('DERS YÜKLERİ'!$B$44,T91:AA91,8,0),"")</f>
        <v/>
      </c>
      <c r="BQ91" s="142" t="str">
        <f>IFERROR(VLOOKUP('DERS YÜKLERİ'!$B$45,T91:AA91,8,0),"")</f>
        <v/>
      </c>
      <c r="BR91" s="142" t="str">
        <f>IFERROR(VLOOKUP('DERS YÜKLERİ'!$B$46,T91:AA91,8,0),"")</f>
        <v/>
      </c>
      <c r="BS91" s="142" t="str">
        <f>IFERROR(VLOOKUP('DERS YÜKLERİ'!$B$47,T91:AA91,8,0),"")</f>
        <v/>
      </c>
      <c r="BT91" s="26"/>
    </row>
    <row r="92" spans="1:72" ht="19.5" hidden="1" customHeight="1" outlineLevel="1">
      <c r="A92" s="110" t="b">
        <v>0</v>
      </c>
      <c r="B92" s="112" t="str">
        <f t="shared" si="12"/>
        <v>KAPALI</v>
      </c>
      <c r="C92" s="1030"/>
      <c r="D92" s="115" t="str">
        <f>IFERROR(VLOOKUP(F92,'LİSTE-FORMÜLLER'!F:L,2,0),"-")</f>
        <v>-</v>
      </c>
      <c r="E92" s="116" t="str">
        <f>IFERROR(VLOOKUP(F92,'LİSTE-FORMÜLLER'!F:L,3,0),"-")</f>
        <v>-</v>
      </c>
      <c r="F92" s="117"/>
      <c r="G92" s="115" t="str">
        <f>IFERROR(VLOOKUP(F92,'LİSTE-FORMÜLLER'!F:L,5,0),"")</f>
        <v/>
      </c>
      <c r="H92" s="115" t="str">
        <f>IFERROR(VLOOKUP(F92,'LİSTE-FORMÜLLER'!F:L,7,0),"-")</f>
        <v>-</v>
      </c>
      <c r="I92" s="387"/>
      <c r="J92" s="388"/>
      <c r="K92" s="203"/>
      <c r="L92" s="121">
        <f t="shared" si="18"/>
        <v>2</v>
      </c>
      <c r="M92" s="121" t="str">
        <f>IFERROR(VLOOKUP(I92,'LİSTE-FORMÜLLER'!$B$2:$C$89,2,0),"*")</f>
        <v>*</v>
      </c>
      <c r="N92" s="20"/>
      <c r="O92" s="21"/>
      <c r="P92" s="21"/>
      <c r="Q92" s="21"/>
      <c r="R92" s="579" t="s">
        <v>876</v>
      </c>
      <c r="S92" s="130" t="e">
        <f t="shared" si="14"/>
        <v>#N/A</v>
      </c>
      <c r="T92" s="175" t="str">
        <f t="shared" si="17"/>
        <v>-</v>
      </c>
      <c r="U92" s="178">
        <f>COUNTIF('DERS PROGRAMI'!$H$5:$J$55,R92)</f>
        <v>117</v>
      </c>
      <c r="V92" s="180">
        <f>COUNTIF('DERS PROGRAMI'!$H$62:$J$106,R92)</f>
        <v>96</v>
      </c>
      <c r="W92" s="181" t="e">
        <f>VLOOKUP(U92,'LİSTE-FORMÜLLER'!$U$1:$V$4,2,0)</f>
        <v>#N/A</v>
      </c>
      <c r="X92" s="182" t="e">
        <f>VLOOKUP(V92,'LİSTE-FORMÜLLER'!$U$1:$V$4,2,0)</f>
        <v>#N/A</v>
      </c>
      <c r="Y92" s="26"/>
      <c r="Z92" s="142" t="s">
        <v>876</v>
      </c>
      <c r="AA92" s="144" t="e">
        <f t="shared" si="19"/>
        <v>#VALUE!</v>
      </c>
      <c r="AB92" s="148" t="str">
        <f>IFERROR(VLOOKUP('DERS YÜKLERİ'!$B$3,T92:AA92,8,0),"")</f>
        <v/>
      </c>
      <c r="AC92" s="142" t="str">
        <f>IFERROR(VLOOKUP('DERS YÜKLERİ'!$B$4,T92:AA92,8,0),"")</f>
        <v/>
      </c>
      <c r="AD92" s="142" t="str">
        <f>IFERROR(VLOOKUP('DERS YÜKLERİ'!$B$5,T92:AA92,8,0),"")</f>
        <v/>
      </c>
      <c r="AE92" s="142" t="str">
        <f>IFERROR(VLOOKUP('DERS YÜKLERİ'!$B$6,T92:AA92,8,0),"")</f>
        <v/>
      </c>
      <c r="AF92" s="142" t="str">
        <f>IFERROR(VLOOKUP('DERS YÜKLERİ'!$B$7,T92:AA92,8,0),"")</f>
        <v/>
      </c>
      <c r="AG92" s="142" t="str">
        <f>IFERROR(VLOOKUP('DERS YÜKLERİ'!$B$8,T92:AA92,8,0),"")</f>
        <v/>
      </c>
      <c r="AH92" s="142" t="str">
        <f>IFERROR(VLOOKUP('DERS YÜKLERİ'!$B$9,T92:AA92,8,0),"")</f>
        <v/>
      </c>
      <c r="AI92" s="142" t="str">
        <f>IFERROR(VLOOKUP('DERS YÜKLERİ'!$B$10,T92:AA92,8,0),"")</f>
        <v/>
      </c>
      <c r="AJ92" s="142" t="str">
        <f>IFERROR(VLOOKUP('DERS YÜKLERİ'!$B$11,T92:AA92,8,0),"")</f>
        <v/>
      </c>
      <c r="AK92" s="142" t="str">
        <f>IFERROR(VLOOKUP('DERS YÜKLERİ'!$B$12,T92:AA92,8,0),"")</f>
        <v/>
      </c>
      <c r="AL92" s="142" t="str">
        <f>IFERROR(VLOOKUP('DERS YÜKLERİ'!$B$13,T92:AA92,8,0),"")</f>
        <v/>
      </c>
      <c r="AM92" s="142" t="str">
        <f>IFERROR(VLOOKUP('DERS YÜKLERİ'!$B$14,T92:AA92,8,0),"")</f>
        <v/>
      </c>
      <c r="AN92" s="142" t="str">
        <f>IFERROR(VLOOKUP('DERS YÜKLERİ'!$B$15,T92:AA92,8,0),"")</f>
        <v/>
      </c>
      <c r="AO92" s="142" t="str">
        <f>IFERROR(VLOOKUP('DERS YÜKLERİ'!$B$16,T92:AA92,8,0),"")</f>
        <v/>
      </c>
      <c r="AP92" s="142" t="str">
        <f>IFERROR(VLOOKUP('DERS YÜKLERİ'!$B$17,T92:AA92,8,0),"")</f>
        <v/>
      </c>
      <c r="AQ92" s="142" t="str">
        <f>IFERROR(VLOOKUP('DERS YÜKLERİ'!$B$18,T92:AA92,8,0),"")</f>
        <v/>
      </c>
      <c r="AR92" s="142" t="str">
        <f>IFERROR(VLOOKUP('DERS YÜKLERİ'!$B$19,T92:AA92,8,0),"")</f>
        <v/>
      </c>
      <c r="AS92" s="142" t="str">
        <f>IFERROR(VLOOKUP('DERS YÜKLERİ'!$B$20,T92:AA92,8,0),"")</f>
        <v/>
      </c>
      <c r="AT92" s="142" t="str">
        <f>IFERROR(VLOOKUP('DERS YÜKLERİ'!$B$21,T92:AA92,8,0),"")</f>
        <v/>
      </c>
      <c r="AU92" s="142" t="str">
        <f>IFERROR(VLOOKUP('DERS YÜKLERİ'!$B$22,T92:AA92,8,0),"")</f>
        <v/>
      </c>
      <c r="AV92" s="142" t="str">
        <f>IFERROR(VLOOKUP('DERS YÜKLERİ'!$B$23,T92:AA92,8,0),"")</f>
        <v/>
      </c>
      <c r="AW92" s="142" t="str">
        <f>IFERROR(VLOOKUP('DERS YÜKLERİ'!$B$25,T92:AA92,8,0),"")</f>
        <v/>
      </c>
      <c r="AX92" s="142" t="str">
        <f>IFERROR(VLOOKUP('DERS YÜKLERİ'!$B$26,T92:AA92,8,0),"")</f>
        <v/>
      </c>
      <c r="AY92" s="142" t="str">
        <f>IFERROR(VLOOKUP('DERS YÜKLERİ'!$B$27,T92:AA92,8,0),"")</f>
        <v/>
      </c>
      <c r="AZ92" s="142" t="str">
        <f>IFERROR(VLOOKUP('DERS YÜKLERİ'!$B$28,T92:AA92,8,0),"")</f>
        <v/>
      </c>
      <c r="BA92" s="142" t="str">
        <f>IFERROR(VLOOKUP('DERS YÜKLERİ'!$B$29,T92:AA92,8,0),"")</f>
        <v/>
      </c>
      <c r="BB92" s="142" t="str">
        <f>IFERROR(VLOOKUP('DERS YÜKLERİ'!$B$30,T92:AA92,8,0),"")</f>
        <v/>
      </c>
      <c r="BC92" s="142" t="str">
        <f>IFERROR(VLOOKUP('DERS YÜKLERİ'!$B$31,T92:AA92,8,0),"")</f>
        <v/>
      </c>
      <c r="BD92" s="142" t="str">
        <f>IFERROR(VLOOKUP('DERS YÜKLERİ'!$B$32,T92:AA92,8,0),"")</f>
        <v/>
      </c>
      <c r="BE92" s="142" t="str">
        <f>IFERROR(VLOOKUP('DERS YÜKLERİ'!$B$33,T92:AA92,8,0),"")</f>
        <v/>
      </c>
      <c r="BF92" s="142" t="str">
        <f>IFERROR(VLOOKUP('DERS YÜKLERİ'!$B$34,T92:AA92,8,0),"")</f>
        <v/>
      </c>
      <c r="BG92" s="142" t="str">
        <f>IFERROR(VLOOKUP('DERS YÜKLERİ'!$B$35,T92:AA92,8,0),"")</f>
        <v/>
      </c>
      <c r="BH92" s="142" t="str">
        <f>IFERROR(VLOOKUP('DERS YÜKLERİ'!$B$36,T92:AA92,8,0),"")</f>
        <v/>
      </c>
      <c r="BI92" s="142" t="str">
        <f>IFERROR(VLOOKUP('DERS YÜKLERİ'!$B$37,T92:AA92,8,0),"")</f>
        <v/>
      </c>
      <c r="BJ92" s="142" t="str">
        <f>IFERROR(VLOOKUP('DERS YÜKLERİ'!$B$38,T92:AA92,8,0),"")</f>
        <v/>
      </c>
      <c r="BK92" s="142" t="str">
        <f>IFERROR(VLOOKUP('DERS YÜKLERİ'!$B$39,T92:AA92,8,0),"")</f>
        <v/>
      </c>
      <c r="BL92" s="142" t="str">
        <f>IFERROR(VLOOKUP('DERS YÜKLERİ'!$B$40,T92:AA92,8,0),"")</f>
        <v/>
      </c>
      <c r="BM92" s="142" t="str">
        <f>IFERROR(VLOOKUP('DERS YÜKLERİ'!$B$41,T92:AA92,8,0),"")</f>
        <v/>
      </c>
      <c r="BN92" s="142" t="str">
        <f>IFERROR(VLOOKUP('DERS YÜKLERİ'!$B$42,T92:AA92,8,0),"")</f>
        <v/>
      </c>
      <c r="BO92" s="142" t="str">
        <f>IFERROR(VLOOKUP('DERS YÜKLERİ'!$B$43,T92:AA92,8,0),"")</f>
        <v/>
      </c>
      <c r="BP92" s="142" t="str">
        <f>IFERROR(VLOOKUP('DERS YÜKLERİ'!$B$44,T92:AA92,8,0),"")</f>
        <v/>
      </c>
      <c r="BQ92" s="142" t="str">
        <f>IFERROR(VLOOKUP('DERS YÜKLERİ'!$B$45,T92:AA92,8,0),"")</f>
        <v/>
      </c>
      <c r="BR92" s="142" t="str">
        <f>IFERROR(VLOOKUP('DERS YÜKLERİ'!$B$46,T92:AA92,8,0),"")</f>
        <v/>
      </c>
      <c r="BS92" s="142" t="str">
        <f>IFERROR(VLOOKUP('DERS YÜKLERİ'!$B$47,T92:AA92,8,0),"")</f>
        <v/>
      </c>
      <c r="BT92" s="26"/>
    </row>
    <row r="93" spans="1:72" ht="19.5" hidden="1" customHeight="1" outlineLevel="1">
      <c r="A93" s="110" t="b">
        <v>0</v>
      </c>
      <c r="B93" s="112" t="str">
        <f t="shared" si="12"/>
        <v>KAPALI</v>
      </c>
      <c r="C93" s="1030"/>
      <c r="D93" s="115" t="str">
        <f>IFERROR(VLOOKUP(F93,'LİSTE-FORMÜLLER'!F:L,2,0),"-")</f>
        <v>-</v>
      </c>
      <c r="E93" s="116" t="str">
        <f>IFERROR(VLOOKUP(F93,'LİSTE-FORMÜLLER'!F:L,3,0),"-")</f>
        <v>-</v>
      </c>
      <c r="F93" s="117"/>
      <c r="G93" s="115" t="str">
        <f>IFERROR(VLOOKUP(F93,'LİSTE-FORMÜLLER'!F:L,5,0),"")</f>
        <v/>
      </c>
      <c r="H93" s="115" t="str">
        <f>IFERROR(VLOOKUP(F93,'LİSTE-FORMÜLLER'!F:L,7,0),"-")</f>
        <v>-</v>
      </c>
      <c r="I93" s="819"/>
      <c r="J93" s="820"/>
      <c r="K93" s="822"/>
      <c r="L93" s="121">
        <f t="shared" si="18"/>
        <v>2</v>
      </c>
      <c r="M93" s="121" t="str">
        <f>IFERROR(VLOOKUP(I93,'LİSTE-FORMÜLLER'!$B$2:$C$89,2,0),"*")</f>
        <v>*</v>
      </c>
      <c r="N93" s="20"/>
      <c r="O93" s="21"/>
      <c r="P93" s="21"/>
      <c r="Q93" s="21"/>
      <c r="R93" s="579" t="s">
        <v>876</v>
      </c>
      <c r="S93" s="130" t="e">
        <f t="shared" si="14"/>
        <v>#N/A</v>
      </c>
      <c r="T93" s="175" t="str">
        <f t="shared" si="17"/>
        <v>-</v>
      </c>
      <c r="U93" s="178">
        <f>COUNTIF('DERS PROGRAMI'!$H$5:$J$55,R93)</f>
        <v>117</v>
      </c>
      <c r="V93" s="180">
        <f>COUNTIF('DERS PROGRAMI'!$H$62:$J$106,R93)</f>
        <v>96</v>
      </c>
      <c r="W93" s="181" t="e">
        <f>VLOOKUP(U93,'LİSTE-FORMÜLLER'!$U$1:$V$4,2,0)</f>
        <v>#N/A</v>
      </c>
      <c r="X93" s="182" t="e">
        <f>VLOOKUP(V93,'LİSTE-FORMÜLLER'!$U$1:$V$4,2,0)</f>
        <v>#N/A</v>
      </c>
      <c r="Y93" s="26"/>
      <c r="Z93" s="142" t="s">
        <v>876</v>
      </c>
      <c r="AA93" s="144" t="e">
        <f t="shared" si="19"/>
        <v>#VALUE!</v>
      </c>
      <c r="AB93" s="148" t="str">
        <f>IFERROR(VLOOKUP('DERS YÜKLERİ'!$B$3,T93:AA93,8,0),"")</f>
        <v/>
      </c>
      <c r="AC93" s="142" t="str">
        <f>IFERROR(VLOOKUP('DERS YÜKLERİ'!$B$4,T93:AA93,8,0),"")</f>
        <v/>
      </c>
      <c r="AD93" s="142" t="str">
        <f>IFERROR(VLOOKUP('DERS YÜKLERİ'!$B$5,T93:AA93,8,0),"")</f>
        <v/>
      </c>
      <c r="AE93" s="142" t="str">
        <f>IFERROR(VLOOKUP('DERS YÜKLERİ'!$B$6,T93:AA93,8,0),"")</f>
        <v/>
      </c>
      <c r="AF93" s="142" t="str">
        <f>IFERROR(VLOOKUP('DERS YÜKLERİ'!$B$7,T93:AA93,8,0),"")</f>
        <v/>
      </c>
      <c r="AG93" s="142" t="str">
        <f>IFERROR(VLOOKUP('DERS YÜKLERİ'!$B$8,T93:AA93,8,0),"")</f>
        <v/>
      </c>
      <c r="AH93" s="142" t="str">
        <f>IFERROR(VLOOKUP('DERS YÜKLERİ'!$B$9,T93:AA93,8,0),"")</f>
        <v/>
      </c>
      <c r="AI93" s="142" t="str">
        <f>IFERROR(VLOOKUP('DERS YÜKLERİ'!$B$10,T93:AA93,8,0),"")</f>
        <v/>
      </c>
      <c r="AJ93" s="142" t="str">
        <f>IFERROR(VLOOKUP('DERS YÜKLERİ'!$B$11,T93:AA93,8,0),"")</f>
        <v/>
      </c>
      <c r="AK93" s="142" t="str">
        <f>IFERROR(VLOOKUP('DERS YÜKLERİ'!$B$12,T93:AA93,8,0),"")</f>
        <v/>
      </c>
      <c r="AL93" s="142" t="str">
        <f>IFERROR(VLOOKUP('DERS YÜKLERİ'!$B$13,T93:AA93,8,0),"")</f>
        <v/>
      </c>
      <c r="AM93" s="142" t="str">
        <f>IFERROR(VLOOKUP('DERS YÜKLERİ'!$B$14,T93:AA93,8,0),"")</f>
        <v/>
      </c>
      <c r="AN93" s="142" t="str">
        <f>IFERROR(VLOOKUP('DERS YÜKLERİ'!$B$15,T93:AA93,8,0),"")</f>
        <v/>
      </c>
      <c r="AO93" s="142" t="str">
        <f>IFERROR(VLOOKUP('DERS YÜKLERİ'!$B$16,T93:AA93,8,0),"")</f>
        <v/>
      </c>
      <c r="AP93" s="142" t="str">
        <f>IFERROR(VLOOKUP('DERS YÜKLERİ'!$B$17,T93:AA93,8,0),"")</f>
        <v/>
      </c>
      <c r="AQ93" s="142" t="str">
        <f>IFERROR(VLOOKUP('DERS YÜKLERİ'!$B$18,T93:AA93,8,0),"")</f>
        <v/>
      </c>
      <c r="AR93" s="142" t="str">
        <f>IFERROR(VLOOKUP('DERS YÜKLERİ'!$B$19,T93:AA93,8,0),"")</f>
        <v/>
      </c>
      <c r="AS93" s="142" t="str">
        <f>IFERROR(VLOOKUP('DERS YÜKLERİ'!$B$20,T93:AA93,8,0),"")</f>
        <v/>
      </c>
      <c r="AT93" s="142" t="str">
        <f>IFERROR(VLOOKUP('DERS YÜKLERİ'!$B$21,T93:AA93,8,0),"")</f>
        <v/>
      </c>
      <c r="AU93" s="142" t="str">
        <f>IFERROR(VLOOKUP('DERS YÜKLERİ'!$B$22,T93:AA93,8,0),"")</f>
        <v/>
      </c>
      <c r="AV93" s="142" t="str">
        <f>IFERROR(VLOOKUP('DERS YÜKLERİ'!$B$23,T93:AA93,8,0),"")</f>
        <v/>
      </c>
      <c r="AW93" s="142" t="str">
        <f>IFERROR(VLOOKUP('DERS YÜKLERİ'!$B$25,T93:AA93,8,0),"")</f>
        <v/>
      </c>
      <c r="AX93" s="142" t="str">
        <f>IFERROR(VLOOKUP('DERS YÜKLERİ'!$B$26,T93:AA93,8,0),"")</f>
        <v/>
      </c>
      <c r="AY93" s="142" t="str">
        <f>IFERROR(VLOOKUP('DERS YÜKLERİ'!$B$27,T93:AA93,8,0),"")</f>
        <v/>
      </c>
      <c r="AZ93" s="142" t="str">
        <f>IFERROR(VLOOKUP('DERS YÜKLERİ'!$B$28,T93:AA93,8,0),"")</f>
        <v/>
      </c>
      <c r="BA93" s="142" t="str">
        <f>IFERROR(VLOOKUP('DERS YÜKLERİ'!$B$29,T93:AA93,8,0),"")</f>
        <v/>
      </c>
      <c r="BB93" s="142" t="str">
        <f>IFERROR(VLOOKUP('DERS YÜKLERİ'!$B$30,T93:AA93,8,0),"")</f>
        <v/>
      </c>
      <c r="BC93" s="142" t="str">
        <f>IFERROR(VLOOKUP('DERS YÜKLERİ'!$B$31,T93:AA93,8,0),"")</f>
        <v/>
      </c>
      <c r="BD93" s="142" t="str">
        <f>IFERROR(VLOOKUP('DERS YÜKLERİ'!$B$32,T93:AA93,8,0),"")</f>
        <v/>
      </c>
      <c r="BE93" s="142" t="str">
        <f>IFERROR(VLOOKUP('DERS YÜKLERİ'!$B$33,T93:AA93,8,0),"")</f>
        <v/>
      </c>
      <c r="BF93" s="142" t="str">
        <f>IFERROR(VLOOKUP('DERS YÜKLERİ'!$B$34,T93:AA93,8,0),"")</f>
        <v/>
      </c>
      <c r="BG93" s="142" t="str">
        <f>IFERROR(VLOOKUP('DERS YÜKLERİ'!$B$35,T93:AA93,8,0),"")</f>
        <v/>
      </c>
      <c r="BH93" s="142" t="str">
        <f>IFERROR(VLOOKUP('DERS YÜKLERİ'!$B$36,T93:AA93,8,0),"")</f>
        <v/>
      </c>
      <c r="BI93" s="142" t="str">
        <f>IFERROR(VLOOKUP('DERS YÜKLERİ'!$B$37,T93:AA93,8,0),"")</f>
        <v/>
      </c>
      <c r="BJ93" s="142" t="str">
        <f>IFERROR(VLOOKUP('DERS YÜKLERİ'!$B$38,T93:AA93,8,0),"")</f>
        <v/>
      </c>
      <c r="BK93" s="142" t="str">
        <f>IFERROR(VLOOKUP('DERS YÜKLERİ'!$B$39,T93:AA93,8,0),"")</f>
        <v/>
      </c>
      <c r="BL93" s="142" t="str">
        <f>IFERROR(VLOOKUP('DERS YÜKLERİ'!$B$40,T93:AA93,8,0),"")</f>
        <v/>
      </c>
      <c r="BM93" s="142" t="str">
        <f>IFERROR(VLOOKUP('DERS YÜKLERİ'!$B$41,T93:AA93,8,0),"")</f>
        <v/>
      </c>
      <c r="BN93" s="142" t="str">
        <f>IFERROR(VLOOKUP('DERS YÜKLERİ'!$B$42,T93:AA93,8,0),"")</f>
        <v/>
      </c>
      <c r="BO93" s="142" t="str">
        <f>IFERROR(VLOOKUP('DERS YÜKLERİ'!$B$43,T93:AA93,8,0),"")</f>
        <v/>
      </c>
      <c r="BP93" s="142" t="str">
        <f>IFERROR(VLOOKUP('DERS YÜKLERİ'!$B$44,T93:AA93,8,0),"")</f>
        <v/>
      </c>
      <c r="BQ93" s="142" t="str">
        <f>IFERROR(VLOOKUP('DERS YÜKLERİ'!$B$45,T93:AA93,8,0),"")</f>
        <v/>
      </c>
      <c r="BR93" s="142" t="str">
        <f>IFERROR(VLOOKUP('DERS YÜKLERİ'!$B$46,T93:AA93,8,0),"")</f>
        <v/>
      </c>
      <c r="BS93" s="142" t="str">
        <f>IFERROR(VLOOKUP('DERS YÜKLERİ'!$B$47,T93:AA93,8,0),"")</f>
        <v/>
      </c>
      <c r="BT93" s="26"/>
    </row>
    <row r="94" spans="1:72" ht="19.5" hidden="1" customHeight="1" outlineLevel="1">
      <c r="A94" s="110" t="b">
        <v>0</v>
      </c>
      <c r="B94" s="112" t="str">
        <f t="shared" si="12"/>
        <v>KAPALI</v>
      </c>
      <c r="C94" s="1030"/>
      <c r="D94" s="115" t="str">
        <f>IFERROR(VLOOKUP(F94,'LİSTE-FORMÜLLER'!F:L,2,0),"-")</f>
        <v>-</v>
      </c>
      <c r="E94" s="116" t="str">
        <f>IFERROR(VLOOKUP(F94,'LİSTE-FORMÜLLER'!F:L,3,0),"-")</f>
        <v>-</v>
      </c>
      <c r="F94" s="117"/>
      <c r="G94" s="115" t="str">
        <f>IFERROR(VLOOKUP(F94,'LİSTE-FORMÜLLER'!F:L,5,0),"")</f>
        <v/>
      </c>
      <c r="H94" s="115" t="str">
        <f>IFERROR(VLOOKUP(F94,'LİSTE-FORMÜLLER'!F:L,7,0),"-")</f>
        <v>-</v>
      </c>
      <c r="I94" s="819"/>
      <c r="J94" s="820"/>
      <c r="K94" s="822"/>
      <c r="L94" s="121">
        <f t="shared" si="18"/>
        <v>2</v>
      </c>
      <c r="M94" s="121" t="str">
        <f>IFERROR(VLOOKUP(I94,'LİSTE-FORMÜLLER'!$B$2:$C$89,2,0),"*")</f>
        <v>*</v>
      </c>
      <c r="N94" s="20"/>
      <c r="O94" s="21"/>
      <c r="P94" s="21"/>
      <c r="Q94" s="21"/>
      <c r="R94" s="579" t="s">
        <v>876</v>
      </c>
      <c r="S94" s="130" t="e">
        <f t="shared" si="14"/>
        <v>#N/A</v>
      </c>
      <c r="T94" s="175" t="str">
        <f t="shared" si="17"/>
        <v>-</v>
      </c>
      <c r="U94" s="178">
        <f>COUNTIF('DERS PROGRAMI'!$H$5:$J$55,R94)</f>
        <v>117</v>
      </c>
      <c r="V94" s="180">
        <f>COUNTIF('DERS PROGRAMI'!$H$62:$J$106,R94)</f>
        <v>96</v>
      </c>
      <c r="W94" s="181" t="e">
        <f>VLOOKUP(U94,'LİSTE-FORMÜLLER'!$U$1:$V$4,2,0)</f>
        <v>#N/A</v>
      </c>
      <c r="X94" s="182" t="e">
        <f>VLOOKUP(V94,'LİSTE-FORMÜLLER'!$U$1:$V$4,2,0)</f>
        <v>#N/A</v>
      </c>
      <c r="Y94" s="26"/>
      <c r="Z94" s="142" t="s">
        <v>876</v>
      </c>
      <c r="AA94" s="144" t="e">
        <f t="shared" si="19"/>
        <v>#VALUE!</v>
      </c>
      <c r="AB94" s="148" t="str">
        <f>IFERROR(VLOOKUP('DERS YÜKLERİ'!$B$3,T94:AA94,8,0),"")</f>
        <v/>
      </c>
      <c r="AC94" s="142" t="str">
        <f>IFERROR(VLOOKUP('DERS YÜKLERİ'!$B$4,T94:AA94,8,0),"")</f>
        <v/>
      </c>
      <c r="AD94" s="142" t="str">
        <f>IFERROR(VLOOKUP('DERS YÜKLERİ'!$B$5,T94:AA94,8,0),"")</f>
        <v/>
      </c>
      <c r="AE94" s="142" t="str">
        <f>IFERROR(VLOOKUP('DERS YÜKLERİ'!$B$6,T94:AA94,8,0),"")</f>
        <v/>
      </c>
      <c r="AF94" s="142" t="str">
        <f>IFERROR(VLOOKUP('DERS YÜKLERİ'!$B$7,T94:AA94,8,0),"")</f>
        <v/>
      </c>
      <c r="AG94" s="142" t="str">
        <f>IFERROR(VLOOKUP('DERS YÜKLERİ'!$B$8,T94:AA94,8,0),"")</f>
        <v/>
      </c>
      <c r="AH94" s="142" t="str">
        <f>IFERROR(VLOOKUP('DERS YÜKLERİ'!$B$9,T94:AA94,8,0),"")</f>
        <v/>
      </c>
      <c r="AI94" s="142" t="str">
        <f>IFERROR(VLOOKUP('DERS YÜKLERİ'!$B$10,T94:AA94,8,0),"")</f>
        <v/>
      </c>
      <c r="AJ94" s="142" t="str">
        <f>IFERROR(VLOOKUP('DERS YÜKLERİ'!$B$11,T94:AA94,8,0),"")</f>
        <v/>
      </c>
      <c r="AK94" s="142" t="str">
        <f>IFERROR(VLOOKUP('DERS YÜKLERİ'!$B$12,T94:AA94,8,0),"")</f>
        <v/>
      </c>
      <c r="AL94" s="142" t="str">
        <f>IFERROR(VLOOKUP('DERS YÜKLERİ'!$B$13,T94:AA94,8,0),"")</f>
        <v/>
      </c>
      <c r="AM94" s="142" t="str">
        <f>IFERROR(VLOOKUP('DERS YÜKLERİ'!$B$14,T94:AA94,8,0),"")</f>
        <v/>
      </c>
      <c r="AN94" s="142" t="str">
        <f>IFERROR(VLOOKUP('DERS YÜKLERİ'!$B$15,T94:AA94,8,0),"")</f>
        <v/>
      </c>
      <c r="AO94" s="142" t="str">
        <f>IFERROR(VLOOKUP('DERS YÜKLERİ'!$B$16,T94:AA94,8,0),"")</f>
        <v/>
      </c>
      <c r="AP94" s="142" t="str">
        <f>IFERROR(VLOOKUP('DERS YÜKLERİ'!$B$17,T94:AA94,8,0),"")</f>
        <v/>
      </c>
      <c r="AQ94" s="142" t="str">
        <f>IFERROR(VLOOKUP('DERS YÜKLERİ'!$B$18,T94:AA94,8,0),"")</f>
        <v/>
      </c>
      <c r="AR94" s="142" t="str">
        <f>IFERROR(VLOOKUP('DERS YÜKLERİ'!$B$19,T94:AA94,8,0),"")</f>
        <v/>
      </c>
      <c r="AS94" s="142" t="str">
        <f>IFERROR(VLOOKUP('DERS YÜKLERİ'!$B$20,T94:AA94,8,0),"")</f>
        <v/>
      </c>
      <c r="AT94" s="142" t="str">
        <f>IFERROR(VLOOKUP('DERS YÜKLERİ'!$B$21,T94:AA94,8,0),"")</f>
        <v/>
      </c>
      <c r="AU94" s="142" t="str">
        <f>IFERROR(VLOOKUP('DERS YÜKLERİ'!$B$22,T94:AA94,8,0),"")</f>
        <v/>
      </c>
      <c r="AV94" s="142" t="str">
        <f>IFERROR(VLOOKUP('DERS YÜKLERİ'!$B$23,T94:AA94,8,0),"")</f>
        <v/>
      </c>
      <c r="AW94" s="142" t="str">
        <f>IFERROR(VLOOKUP('DERS YÜKLERİ'!$B$25,T94:AA94,8,0),"")</f>
        <v/>
      </c>
      <c r="AX94" s="142" t="str">
        <f>IFERROR(VLOOKUP('DERS YÜKLERİ'!$B$26,T94:AA94,8,0),"")</f>
        <v/>
      </c>
      <c r="AY94" s="142" t="str">
        <f>IFERROR(VLOOKUP('DERS YÜKLERİ'!$B$27,T94:AA94,8,0),"")</f>
        <v/>
      </c>
      <c r="AZ94" s="142" t="str">
        <f>IFERROR(VLOOKUP('DERS YÜKLERİ'!$B$28,T94:AA94,8,0),"")</f>
        <v/>
      </c>
      <c r="BA94" s="142" t="str">
        <f>IFERROR(VLOOKUP('DERS YÜKLERİ'!$B$29,T94:AA94,8,0),"")</f>
        <v/>
      </c>
      <c r="BB94" s="142" t="str">
        <f>IFERROR(VLOOKUP('DERS YÜKLERİ'!$B$30,T94:AA94,8,0),"")</f>
        <v/>
      </c>
      <c r="BC94" s="142" t="str">
        <f>IFERROR(VLOOKUP('DERS YÜKLERİ'!$B$31,T94:AA94,8,0),"")</f>
        <v/>
      </c>
      <c r="BD94" s="142" t="str">
        <f>IFERROR(VLOOKUP('DERS YÜKLERİ'!$B$32,T94:AA94,8,0),"")</f>
        <v/>
      </c>
      <c r="BE94" s="142" t="str">
        <f>IFERROR(VLOOKUP('DERS YÜKLERİ'!$B$33,T94:AA94,8,0),"")</f>
        <v/>
      </c>
      <c r="BF94" s="142" t="str">
        <f>IFERROR(VLOOKUP('DERS YÜKLERİ'!$B$34,T94:AA94,8,0),"")</f>
        <v/>
      </c>
      <c r="BG94" s="142" t="str">
        <f>IFERROR(VLOOKUP('DERS YÜKLERİ'!$B$35,T94:AA94,8,0),"")</f>
        <v/>
      </c>
      <c r="BH94" s="142" t="str">
        <f>IFERROR(VLOOKUP('DERS YÜKLERİ'!$B$36,T94:AA94,8,0),"")</f>
        <v/>
      </c>
      <c r="BI94" s="142" t="str">
        <f>IFERROR(VLOOKUP('DERS YÜKLERİ'!$B$37,T94:AA94,8,0),"")</f>
        <v/>
      </c>
      <c r="BJ94" s="142" t="str">
        <f>IFERROR(VLOOKUP('DERS YÜKLERİ'!$B$38,T94:AA94,8,0),"")</f>
        <v/>
      </c>
      <c r="BK94" s="142" t="str">
        <f>IFERROR(VLOOKUP('DERS YÜKLERİ'!$B$39,T94:AA94,8,0),"")</f>
        <v/>
      </c>
      <c r="BL94" s="142" t="str">
        <f>IFERROR(VLOOKUP('DERS YÜKLERİ'!$B$40,T94:AA94,8,0),"")</f>
        <v/>
      </c>
      <c r="BM94" s="142" t="str">
        <f>IFERROR(VLOOKUP('DERS YÜKLERİ'!$B$41,T94:AA94,8,0),"")</f>
        <v/>
      </c>
      <c r="BN94" s="142" t="str">
        <f>IFERROR(VLOOKUP('DERS YÜKLERİ'!$B$42,T94:AA94,8,0),"")</f>
        <v/>
      </c>
      <c r="BO94" s="142" t="str">
        <f>IFERROR(VLOOKUP('DERS YÜKLERİ'!$B$43,T94:AA94,8,0),"")</f>
        <v/>
      </c>
      <c r="BP94" s="142" t="str">
        <f>IFERROR(VLOOKUP('DERS YÜKLERİ'!$B$44,T94:AA94,8,0),"")</f>
        <v/>
      </c>
      <c r="BQ94" s="142" t="str">
        <f>IFERROR(VLOOKUP('DERS YÜKLERİ'!$B$45,T94:AA94,8,0),"")</f>
        <v/>
      </c>
      <c r="BR94" s="142" t="str">
        <f>IFERROR(VLOOKUP('DERS YÜKLERİ'!$B$46,T94:AA94,8,0),"")</f>
        <v/>
      </c>
      <c r="BS94" s="142" t="str">
        <f>IFERROR(VLOOKUP('DERS YÜKLERİ'!$B$47,T94:AA94,8,0),"")</f>
        <v/>
      </c>
      <c r="BT94" s="26"/>
    </row>
    <row r="95" spans="1:72" ht="19.5" hidden="1" customHeight="1" outlineLevel="1">
      <c r="A95" s="110" t="b">
        <v>0</v>
      </c>
      <c r="B95" s="112" t="str">
        <f t="shared" si="12"/>
        <v>KAPALI</v>
      </c>
      <c r="C95" s="1030"/>
      <c r="D95" s="115" t="str">
        <f>IFERROR(VLOOKUP(F95,'LİSTE-FORMÜLLER'!F:L,2,0),"-")</f>
        <v>-</v>
      </c>
      <c r="E95" s="116" t="str">
        <f>IFERROR(VLOOKUP(F95,'LİSTE-FORMÜLLER'!F:L,3,0),"-")</f>
        <v>-</v>
      </c>
      <c r="F95" s="117"/>
      <c r="G95" s="115" t="str">
        <f>IFERROR(VLOOKUP(F95,'LİSTE-FORMÜLLER'!F:L,5,0),"")</f>
        <v/>
      </c>
      <c r="H95" s="115" t="str">
        <f>IFERROR(VLOOKUP(F95,'LİSTE-FORMÜLLER'!F:L,7,0),"-")</f>
        <v>-</v>
      </c>
      <c r="I95" s="387"/>
      <c r="J95" s="388"/>
      <c r="K95" s="203"/>
      <c r="L95" s="121">
        <f t="shared" si="18"/>
        <v>2</v>
      </c>
      <c r="M95" s="121" t="str">
        <f>IFERROR(VLOOKUP(I95,'LİSTE-FORMÜLLER'!$B$2:$C$89,2,0),"*")</f>
        <v>*</v>
      </c>
      <c r="N95" s="20"/>
      <c r="O95" s="21"/>
      <c r="P95" s="21"/>
      <c r="Q95" s="21"/>
      <c r="R95" s="579" t="s">
        <v>876</v>
      </c>
      <c r="S95" s="130" t="e">
        <f t="shared" si="14"/>
        <v>#N/A</v>
      </c>
      <c r="T95" s="175" t="str">
        <f t="shared" si="17"/>
        <v>-</v>
      </c>
      <c r="U95" s="178">
        <f>COUNTIF('DERS PROGRAMI'!$H$5:$J$55,R95)</f>
        <v>117</v>
      </c>
      <c r="V95" s="180">
        <f>COUNTIF('DERS PROGRAMI'!$H$62:$J$106,R95)</f>
        <v>96</v>
      </c>
      <c r="W95" s="181" t="e">
        <f>VLOOKUP(U95,'LİSTE-FORMÜLLER'!$U$1:$V$4,2,0)</f>
        <v>#N/A</v>
      </c>
      <c r="X95" s="182" t="e">
        <f>VLOOKUP(V95,'LİSTE-FORMÜLLER'!$U$1:$V$4,2,0)</f>
        <v>#N/A</v>
      </c>
      <c r="Y95" s="26"/>
      <c r="Z95" s="142" t="s">
        <v>876</v>
      </c>
      <c r="AA95" s="144" t="e">
        <f t="shared" si="19"/>
        <v>#VALUE!</v>
      </c>
      <c r="AB95" s="148" t="str">
        <f>IFERROR(VLOOKUP('DERS YÜKLERİ'!$B$3,T95:AA95,8,0),"")</f>
        <v/>
      </c>
      <c r="AC95" s="142" t="str">
        <f>IFERROR(VLOOKUP('DERS YÜKLERİ'!$B$4,T95:AA95,8,0),"")</f>
        <v/>
      </c>
      <c r="AD95" s="142" t="str">
        <f>IFERROR(VLOOKUP('DERS YÜKLERİ'!$B$5,T95:AA95,8,0),"")</f>
        <v/>
      </c>
      <c r="AE95" s="142" t="str">
        <f>IFERROR(VLOOKUP('DERS YÜKLERİ'!$B$6,T95:AA95,8,0),"")</f>
        <v/>
      </c>
      <c r="AF95" s="142" t="str">
        <f>IFERROR(VLOOKUP('DERS YÜKLERİ'!$B$7,T95:AA95,8,0),"")</f>
        <v/>
      </c>
      <c r="AG95" s="142" t="str">
        <f>IFERROR(VLOOKUP('DERS YÜKLERİ'!$B$8,T95:AA95,8,0),"")</f>
        <v/>
      </c>
      <c r="AH95" s="142" t="str">
        <f>IFERROR(VLOOKUP('DERS YÜKLERİ'!$B$9,T95:AA95,8,0),"")</f>
        <v/>
      </c>
      <c r="AI95" s="142" t="str">
        <f>IFERROR(VLOOKUP('DERS YÜKLERİ'!$B$10,T95:AA95,8,0),"")</f>
        <v/>
      </c>
      <c r="AJ95" s="142" t="str">
        <f>IFERROR(VLOOKUP('DERS YÜKLERİ'!$B$11,T95:AA95,8,0),"")</f>
        <v/>
      </c>
      <c r="AK95" s="142" t="str">
        <f>IFERROR(VLOOKUP('DERS YÜKLERİ'!$B$12,T95:AA95,8,0),"")</f>
        <v/>
      </c>
      <c r="AL95" s="142" t="str">
        <f>IFERROR(VLOOKUP('DERS YÜKLERİ'!$B$13,T95:AA95,8,0),"")</f>
        <v/>
      </c>
      <c r="AM95" s="142" t="str">
        <f>IFERROR(VLOOKUP('DERS YÜKLERİ'!$B$14,T95:AA95,8,0),"")</f>
        <v/>
      </c>
      <c r="AN95" s="142" t="str">
        <f>IFERROR(VLOOKUP('DERS YÜKLERİ'!$B$15,T95:AA95,8,0),"")</f>
        <v/>
      </c>
      <c r="AO95" s="142" t="str">
        <f>IFERROR(VLOOKUP('DERS YÜKLERİ'!$B$16,T95:AA95,8,0),"")</f>
        <v/>
      </c>
      <c r="AP95" s="142" t="str">
        <f>IFERROR(VLOOKUP('DERS YÜKLERİ'!$B$17,T95:AA95,8,0),"")</f>
        <v/>
      </c>
      <c r="AQ95" s="142" t="str">
        <f>IFERROR(VLOOKUP('DERS YÜKLERİ'!$B$18,T95:AA95,8,0),"")</f>
        <v/>
      </c>
      <c r="AR95" s="142" t="str">
        <f>IFERROR(VLOOKUP('DERS YÜKLERİ'!$B$19,T95:AA95,8,0),"")</f>
        <v/>
      </c>
      <c r="AS95" s="142" t="str">
        <f>IFERROR(VLOOKUP('DERS YÜKLERİ'!$B$20,T95:AA95,8,0),"")</f>
        <v/>
      </c>
      <c r="AT95" s="142" t="str">
        <f>IFERROR(VLOOKUP('DERS YÜKLERİ'!$B$21,T95:AA95,8,0),"")</f>
        <v/>
      </c>
      <c r="AU95" s="142" t="str">
        <f>IFERROR(VLOOKUP('DERS YÜKLERİ'!$B$22,T95:AA95,8,0),"")</f>
        <v/>
      </c>
      <c r="AV95" s="142" t="str">
        <f>IFERROR(VLOOKUP('DERS YÜKLERİ'!$B$23,T95:AA95,8,0),"")</f>
        <v/>
      </c>
      <c r="AW95" s="142" t="str">
        <f>IFERROR(VLOOKUP('DERS YÜKLERİ'!$B$25,T95:AA95,8,0),"")</f>
        <v/>
      </c>
      <c r="AX95" s="142" t="str">
        <f>IFERROR(VLOOKUP('DERS YÜKLERİ'!$B$26,T95:AA95,8,0),"")</f>
        <v/>
      </c>
      <c r="AY95" s="142" t="str">
        <f>IFERROR(VLOOKUP('DERS YÜKLERİ'!$B$27,T95:AA95,8,0),"")</f>
        <v/>
      </c>
      <c r="AZ95" s="142" t="str">
        <f>IFERROR(VLOOKUP('DERS YÜKLERİ'!$B$28,T95:AA95,8,0),"")</f>
        <v/>
      </c>
      <c r="BA95" s="142" t="str">
        <f>IFERROR(VLOOKUP('DERS YÜKLERİ'!$B$29,T95:AA95,8,0),"")</f>
        <v/>
      </c>
      <c r="BB95" s="142" t="str">
        <f>IFERROR(VLOOKUP('DERS YÜKLERİ'!$B$30,T95:AA95,8,0),"")</f>
        <v/>
      </c>
      <c r="BC95" s="142" t="str">
        <f>IFERROR(VLOOKUP('DERS YÜKLERİ'!$B$31,T95:AA95,8,0),"")</f>
        <v/>
      </c>
      <c r="BD95" s="142" t="str">
        <f>IFERROR(VLOOKUP('DERS YÜKLERİ'!$B$32,T95:AA95,8,0),"")</f>
        <v/>
      </c>
      <c r="BE95" s="142" t="str">
        <f>IFERROR(VLOOKUP('DERS YÜKLERİ'!$B$33,T95:AA95,8,0),"")</f>
        <v/>
      </c>
      <c r="BF95" s="142" t="str">
        <f>IFERROR(VLOOKUP('DERS YÜKLERİ'!$B$34,T95:AA95,8,0),"")</f>
        <v/>
      </c>
      <c r="BG95" s="142" t="str">
        <f>IFERROR(VLOOKUP('DERS YÜKLERİ'!$B$35,T95:AA95,8,0),"")</f>
        <v/>
      </c>
      <c r="BH95" s="142" t="str">
        <f>IFERROR(VLOOKUP('DERS YÜKLERİ'!$B$36,T95:AA95,8,0),"")</f>
        <v/>
      </c>
      <c r="BI95" s="142" t="str">
        <f>IFERROR(VLOOKUP('DERS YÜKLERİ'!$B$37,T95:AA95,8,0),"")</f>
        <v/>
      </c>
      <c r="BJ95" s="142" t="str">
        <f>IFERROR(VLOOKUP('DERS YÜKLERİ'!$B$38,T95:AA95,8,0),"")</f>
        <v/>
      </c>
      <c r="BK95" s="142" t="str">
        <f>IFERROR(VLOOKUP('DERS YÜKLERİ'!$B$39,T95:AA95,8,0),"")</f>
        <v/>
      </c>
      <c r="BL95" s="142" t="str">
        <f>IFERROR(VLOOKUP('DERS YÜKLERİ'!$B$40,T95:AA95,8,0),"")</f>
        <v/>
      </c>
      <c r="BM95" s="142" t="str">
        <f>IFERROR(VLOOKUP('DERS YÜKLERİ'!$B$41,T95:AA95,8,0),"")</f>
        <v/>
      </c>
      <c r="BN95" s="142" t="str">
        <f>IFERROR(VLOOKUP('DERS YÜKLERİ'!$B$42,T95:AA95,8,0),"")</f>
        <v/>
      </c>
      <c r="BO95" s="142" t="str">
        <f>IFERROR(VLOOKUP('DERS YÜKLERİ'!$B$43,T95:AA95,8,0),"")</f>
        <v/>
      </c>
      <c r="BP95" s="142" t="str">
        <f>IFERROR(VLOOKUP('DERS YÜKLERİ'!$B$44,T95:AA95,8,0),"")</f>
        <v/>
      </c>
      <c r="BQ95" s="142" t="str">
        <f>IFERROR(VLOOKUP('DERS YÜKLERİ'!$B$45,T95:AA95,8,0),"")</f>
        <v/>
      </c>
      <c r="BR95" s="142" t="str">
        <f>IFERROR(VLOOKUP('DERS YÜKLERİ'!$B$46,T95:AA95,8,0),"")</f>
        <v/>
      </c>
      <c r="BS95" s="142" t="str">
        <f>IFERROR(VLOOKUP('DERS YÜKLERİ'!$B$47,T95:AA95,8,0),"")</f>
        <v/>
      </c>
      <c r="BT95" s="26"/>
    </row>
    <row r="96" spans="1:72" ht="19.5" hidden="1" customHeight="1" outlineLevel="1">
      <c r="A96" s="110" t="b">
        <v>0</v>
      </c>
      <c r="B96" s="112" t="str">
        <f t="shared" si="12"/>
        <v>KAPALI</v>
      </c>
      <c r="C96" s="1030"/>
      <c r="D96" s="115" t="str">
        <f>IFERROR(VLOOKUP(F96,'LİSTE-FORMÜLLER'!F:L,2,0),"-")</f>
        <v>-</v>
      </c>
      <c r="E96" s="116" t="str">
        <f>IFERROR(VLOOKUP(F96,'LİSTE-FORMÜLLER'!F:L,3,0),"-")</f>
        <v>-</v>
      </c>
      <c r="F96" s="117"/>
      <c r="G96" s="115" t="str">
        <f>IFERROR(VLOOKUP(F96,'LİSTE-FORMÜLLER'!F:L,5,0),"")</f>
        <v/>
      </c>
      <c r="H96" s="115" t="str">
        <f>IFERROR(VLOOKUP(F96,'LİSTE-FORMÜLLER'!F:L,7,0),"-")</f>
        <v>-</v>
      </c>
      <c r="I96" s="387"/>
      <c r="J96" s="388"/>
      <c r="K96" s="203"/>
      <c r="L96" s="121">
        <f t="shared" si="18"/>
        <v>2</v>
      </c>
      <c r="M96" s="121" t="str">
        <f>IFERROR(VLOOKUP(I96,'LİSTE-FORMÜLLER'!$B$2:$C$89,2,0),"*")</f>
        <v>*</v>
      </c>
      <c r="N96" s="20"/>
      <c r="O96" s="21"/>
      <c r="P96" s="21"/>
      <c r="Q96" s="21"/>
      <c r="R96" s="579" t="s">
        <v>876</v>
      </c>
      <c r="S96" s="130" t="e">
        <f t="shared" si="14"/>
        <v>#N/A</v>
      </c>
      <c r="T96" s="175" t="str">
        <f t="shared" si="17"/>
        <v>-</v>
      </c>
      <c r="U96" s="178">
        <f>COUNTIF('DERS PROGRAMI'!$H$5:$J$55,R96)</f>
        <v>117</v>
      </c>
      <c r="V96" s="180">
        <f>COUNTIF('DERS PROGRAMI'!$H$62:$J$106,R96)</f>
        <v>96</v>
      </c>
      <c r="W96" s="181" t="e">
        <f>VLOOKUP(U96,'LİSTE-FORMÜLLER'!$U$1:$V$4,2,0)</f>
        <v>#N/A</v>
      </c>
      <c r="X96" s="182" t="e">
        <f>VLOOKUP(V96,'LİSTE-FORMÜLLER'!$U$1:$V$4,2,0)</f>
        <v>#N/A</v>
      </c>
      <c r="Y96" s="26"/>
      <c r="Z96" s="142" t="s">
        <v>876</v>
      </c>
      <c r="AA96" s="144" t="e">
        <f t="shared" si="19"/>
        <v>#VALUE!</v>
      </c>
      <c r="AB96" s="148" t="str">
        <f>IFERROR(VLOOKUP('DERS YÜKLERİ'!$B$3,T96:AA96,8,0),"")</f>
        <v/>
      </c>
      <c r="AC96" s="142" t="str">
        <f>IFERROR(VLOOKUP('DERS YÜKLERİ'!$B$4,T96:AA96,8,0),"")</f>
        <v/>
      </c>
      <c r="AD96" s="142" t="str">
        <f>IFERROR(VLOOKUP('DERS YÜKLERİ'!$B$5,T96:AA96,8,0),"")</f>
        <v/>
      </c>
      <c r="AE96" s="142" t="str">
        <f>IFERROR(VLOOKUP('DERS YÜKLERİ'!$B$6,T96:AA96,8,0),"")</f>
        <v/>
      </c>
      <c r="AF96" s="142" t="str">
        <f>IFERROR(VLOOKUP('DERS YÜKLERİ'!$B$7,T96:AA96,8,0),"")</f>
        <v/>
      </c>
      <c r="AG96" s="142" t="str">
        <f>IFERROR(VLOOKUP('DERS YÜKLERİ'!$B$8,T96:AA96,8,0),"")</f>
        <v/>
      </c>
      <c r="AH96" s="142" t="str">
        <f>IFERROR(VLOOKUP('DERS YÜKLERİ'!$B$9,T96:AA96,8,0),"")</f>
        <v/>
      </c>
      <c r="AI96" s="142" t="str">
        <f>IFERROR(VLOOKUP('DERS YÜKLERİ'!$B$10,T96:AA96,8,0),"")</f>
        <v/>
      </c>
      <c r="AJ96" s="142" t="str">
        <f>IFERROR(VLOOKUP('DERS YÜKLERİ'!$B$11,T96:AA96,8,0),"")</f>
        <v/>
      </c>
      <c r="AK96" s="142" t="str">
        <f>IFERROR(VLOOKUP('DERS YÜKLERİ'!$B$12,T96:AA96,8,0),"")</f>
        <v/>
      </c>
      <c r="AL96" s="142" t="str">
        <f>IFERROR(VLOOKUP('DERS YÜKLERİ'!$B$13,T96:AA96,8,0),"")</f>
        <v/>
      </c>
      <c r="AM96" s="142" t="str">
        <f>IFERROR(VLOOKUP('DERS YÜKLERİ'!$B$14,T96:AA96,8,0),"")</f>
        <v/>
      </c>
      <c r="AN96" s="142" t="str">
        <f>IFERROR(VLOOKUP('DERS YÜKLERİ'!$B$15,T96:AA96,8,0),"")</f>
        <v/>
      </c>
      <c r="AO96" s="142" t="str">
        <f>IFERROR(VLOOKUP('DERS YÜKLERİ'!$B$16,T96:AA96,8,0),"")</f>
        <v/>
      </c>
      <c r="AP96" s="142" t="str">
        <f>IFERROR(VLOOKUP('DERS YÜKLERİ'!$B$17,T96:AA96,8,0),"")</f>
        <v/>
      </c>
      <c r="AQ96" s="142" t="str">
        <f>IFERROR(VLOOKUP('DERS YÜKLERİ'!$B$18,T96:AA96,8,0),"")</f>
        <v/>
      </c>
      <c r="AR96" s="142" t="str">
        <f>IFERROR(VLOOKUP('DERS YÜKLERİ'!$B$19,T96:AA96,8,0),"")</f>
        <v/>
      </c>
      <c r="AS96" s="142" t="str">
        <f>IFERROR(VLOOKUP('DERS YÜKLERİ'!$B$20,T96:AA96,8,0),"")</f>
        <v/>
      </c>
      <c r="AT96" s="142" t="str">
        <f>IFERROR(VLOOKUP('DERS YÜKLERİ'!$B$21,T96:AA96,8,0),"")</f>
        <v/>
      </c>
      <c r="AU96" s="142" t="str">
        <f>IFERROR(VLOOKUP('DERS YÜKLERİ'!$B$22,T96:AA96,8,0),"")</f>
        <v/>
      </c>
      <c r="AV96" s="142" t="str">
        <f>IFERROR(VLOOKUP('DERS YÜKLERİ'!$B$23,T96:AA96,8,0),"")</f>
        <v/>
      </c>
      <c r="AW96" s="142" t="str">
        <f>IFERROR(VLOOKUP('DERS YÜKLERİ'!$B$25,T96:AA96,8,0),"")</f>
        <v/>
      </c>
      <c r="AX96" s="142" t="str">
        <f>IFERROR(VLOOKUP('DERS YÜKLERİ'!$B$26,T96:AA96,8,0),"")</f>
        <v/>
      </c>
      <c r="AY96" s="142" t="str">
        <f>IFERROR(VLOOKUP('DERS YÜKLERİ'!$B$27,T96:AA96,8,0),"")</f>
        <v/>
      </c>
      <c r="AZ96" s="142" t="str">
        <f>IFERROR(VLOOKUP('DERS YÜKLERİ'!$B$28,T96:AA96,8,0),"")</f>
        <v/>
      </c>
      <c r="BA96" s="142" t="str">
        <f>IFERROR(VLOOKUP('DERS YÜKLERİ'!$B$29,T96:AA96,8,0),"")</f>
        <v/>
      </c>
      <c r="BB96" s="142" t="str">
        <f>IFERROR(VLOOKUP('DERS YÜKLERİ'!$B$30,T96:AA96,8,0),"")</f>
        <v/>
      </c>
      <c r="BC96" s="142" t="str">
        <f>IFERROR(VLOOKUP('DERS YÜKLERİ'!$B$31,T96:AA96,8,0),"")</f>
        <v/>
      </c>
      <c r="BD96" s="142" t="str">
        <f>IFERROR(VLOOKUP('DERS YÜKLERİ'!$B$32,T96:AA96,8,0),"")</f>
        <v/>
      </c>
      <c r="BE96" s="142" t="str">
        <f>IFERROR(VLOOKUP('DERS YÜKLERİ'!$B$33,T96:AA96,8,0),"")</f>
        <v/>
      </c>
      <c r="BF96" s="142" t="str">
        <f>IFERROR(VLOOKUP('DERS YÜKLERİ'!$B$34,T96:AA96,8,0),"")</f>
        <v/>
      </c>
      <c r="BG96" s="142" t="str">
        <f>IFERROR(VLOOKUP('DERS YÜKLERİ'!$B$35,T96:AA96,8,0),"")</f>
        <v/>
      </c>
      <c r="BH96" s="142" t="str">
        <f>IFERROR(VLOOKUP('DERS YÜKLERİ'!$B$36,T96:AA96,8,0),"")</f>
        <v/>
      </c>
      <c r="BI96" s="142" t="str">
        <f>IFERROR(VLOOKUP('DERS YÜKLERİ'!$B$37,T96:AA96,8,0),"")</f>
        <v/>
      </c>
      <c r="BJ96" s="142" t="str">
        <f>IFERROR(VLOOKUP('DERS YÜKLERİ'!$B$38,T96:AA96,8,0),"")</f>
        <v/>
      </c>
      <c r="BK96" s="142" t="str">
        <f>IFERROR(VLOOKUP('DERS YÜKLERİ'!$B$39,T96:AA96,8,0),"")</f>
        <v/>
      </c>
      <c r="BL96" s="142" t="str">
        <f>IFERROR(VLOOKUP('DERS YÜKLERİ'!$B$40,T96:AA96,8,0),"")</f>
        <v/>
      </c>
      <c r="BM96" s="142" t="str">
        <f>IFERROR(VLOOKUP('DERS YÜKLERİ'!$B$41,T96:AA96,8,0),"")</f>
        <v/>
      </c>
      <c r="BN96" s="142" t="str">
        <f>IFERROR(VLOOKUP('DERS YÜKLERİ'!$B$42,T96:AA96,8,0),"")</f>
        <v/>
      </c>
      <c r="BO96" s="142" t="str">
        <f>IFERROR(VLOOKUP('DERS YÜKLERİ'!$B$43,T96:AA96,8,0),"")</f>
        <v/>
      </c>
      <c r="BP96" s="142" t="str">
        <f>IFERROR(VLOOKUP('DERS YÜKLERİ'!$B$44,T96:AA96,8,0),"")</f>
        <v/>
      </c>
      <c r="BQ96" s="142" t="str">
        <f>IFERROR(VLOOKUP('DERS YÜKLERİ'!$B$45,T96:AA96,8,0),"")</f>
        <v/>
      </c>
      <c r="BR96" s="142" t="str">
        <f>IFERROR(VLOOKUP('DERS YÜKLERİ'!$B$46,T96:AA96,8,0),"")</f>
        <v/>
      </c>
      <c r="BS96" s="142" t="str">
        <f>IFERROR(VLOOKUP('DERS YÜKLERİ'!$B$47,T96:AA96,8,0),"")</f>
        <v/>
      </c>
      <c r="BT96" s="26"/>
    </row>
    <row r="97" spans="1:72" ht="19.5" hidden="1" customHeight="1" outlineLevel="1">
      <c r="A97" s="110" t="b">
        <v>0</v>
      </c>
      <c r="B97" s="112" t="str">
        <f t="shared" si="12"/>
        <v>KAPALI</v>
      </c>
      <c r="C97" s="1030"/>
      <c r="D97" s="115" t="str">
        <f>IFERROR(VLOOKUP(F97,'LİSTE-FORMÜLLER'!F:L,2,0),"-")</f>
        <v>-</v>
      </c>
      <c r="E97" s="116" t="str">
        <f>IFERROR(VLOOKUP(F97,'LİSTE-FORMÜLLER'!F:L,3,0),"-")</f>
        <v>-</v>
      </c>
      <c r="F97" s="829"/>
      <c r="G97" s="115" t="str">
        <f>IFERROR(VLOOKUP(F97,'LİSTE-FORMÜLLER'!F:L,5,0),"")</f>
        <v/>
      </c>
      <c r="H97" s="115" t="str">
        <f>IFERROR(VLOOKUP(F97,'LİSTE-FORMÜLLER'!F:L,7,0),"-")</f>
        <v>-</v>
      </c>
      <c r="I97" s="387"/>
      <c r="J97" s="388"/>
      <c r="K97" s="203"/>
      <c r="L97" s="121">
        <f t="shared" si="18"/>
        <v>2</v>
      </c>
      <c r="M97" s="121" t="str">
        <f>IFERROR(VLOOKUP(I97,'LİSTE-FORMÜLLER'!$B$2:$C$89,2,0),"*")</f>
        <v>*</v>
      </c>
      <c r="N97" s="20"/>
      <c r="O97" s="21"/>
      <c r="P97" s="21"/>
      <c r="Q97" s="21"/>
      <c r="R97" s="579" t="s">
        <v>876</v>
      </c>
      <c r="S97" s="130" t="e">
        <f t="shared" si="14"/>
        <v>#N/A</v>
      </c>
      <c r="T97" s="175" t="str">
        <f t="shared" si="17"/>
        <v>-</v>
      </c>
      <c r="U97" s="178">
        <f>COUNTIF('DERS PROGRAMI'!$H$5:$J$55,R97)</f>
        <v>117</v>
      </c>
      <c r="V97" s="180">
        <f>COUNTIF('DERS PROGRAMI'!$H$62:$J$106,R97)</f>
        <v>96</v>
      </c>
      <c r="W97" s="181" t="e">
        <f>VLOOKUP(U97,'LİSTE-FORMÜLLER'!$U$1:$V$4,2,0)</f>
        <v>#N/A</v>
      </c>
      <c r="X97" s="182" t="e">
        <f>VLOOKUP(V97,'LİSTE-FORMÜLLER'!$U$1:$V$4,2,0)</f>
        <v>#N/A</v>
      </c>
      <c r="Y97" s="26"/>
      <c r="Z97" s="142" t="s">
        <v>876</v>
      </c>
      <c r="AA97" s="144" t="e">
        <f t="shared" si="19"/>
        <v>#VALUE!</v>
      </c>
      <c r="AB97" s="148" t="str">
        <f>IFERROR(VLOOKUP('DERS YÜKLERİ'!$B$3,T97:AA97,8,0),"")</f>
        <v/>
      </c>
      <c r="AC97" s="142" t="str">
        <f>IFERROR(VLOOKUP('DERS YÜKLERİ'!$B$4,T97:AA97,8,0),"")</f>
        <v/>
      </c>
      <c r="AD97" s="142" t="str">
        <f>IFERROR(VLOOKUP('DERS YÜKLERİ'!$B$5,T97:AA97,8,0),"")</f>
        <v/>
      </c>
      <c r="AE97" s="142" t="str">
        <f>IFERROR(VLOOKUP('DERS YÜKLERİ'!$B$6,T97:AA97,8,0),"")</f>
        <v/>
      </c>
      <c r="AF97" s="142" t="str">
        <f>IFERROR(VLOOKUP('DERS YÜKLERİ'!$B$7,T97:AA97,8,0),"")</f>
        <v/>
      </c>
      <c r="AG97" s="142" t="str">
        <f>IFERROR(VLOOKUP('DERS YÜKLERİ'!$B$8,T97:AA97,8,0),"")</f>
        <v/>
      </c>
      <c r="AH97" s="142" t="str">
        <f>IFERROR(VLOOKUP('DERS YÜKLERİ'!$B$9,T97:AA97,8,0),"")</f>
        <v/>
      </c>
      <c r="AI97" s="142" t="str">
        <f>IFERROR(VLOOKUP('DERS YÜKLERİ'!$B$10,T97:AA97,8,0),"")</f>
        <v/>
      </c>
      <c r="AJ97" s="142" t="str">
        <f>IFERROR(VLOOKUP('DERS YÜKLERİ'!$B$11,T97:AA97,8,0),"")</f>
        <v/>
      </c>
      <c r="AK97" s="142" t="str">
        <f>IFERROR(VLOOKUP('DERS YÜKLERİ'!$B$12,T97:AA97,8,0),"")</f>
        <v/>
      </c>
      <c r="AL97" s="142" t="str">
        <f>IFERROR(VLOOKUP('DERS YÜKLERİ'!$B$13,T97:AA97,8,0),"")</f>
        <v/>
      </c>
      <c r="AM97" s="142" t="str">
        <f>IFERROR(VLOOKUP('DERS YÜKLERİ'!$B$14,T97:AA97,8,0),"")</f>
        <v/>
      </c>
      <c r="AN97" s="142" t="str">
        <f>IFERROR(VLOOKUP('DERS YÜKLERİ'!$B$15,T97:AA97,8,0),"")</f>
        <v/>
      </c>
      <c r="AO97" s="142" t="str">
        <f>IFERROR(VLOOKUP('DERS YÜKLERİ'!$B$16,T97:AA97,8,0),"")</f>
        <v/>
      </c>
      <c r="AP97" s="142" t="str">
        <f>IFERROR(VLOOKUP('DERS YÜKLERİ'!$B$17,T97:AA97,8,0),"")</f>
        <v/>
      </c>
      <c r="AQ97" s="142" t="str">
        <f>IFERROR(VLOOKUP('DERS YÜKLERİ'!$B$18,T97:AA97,8,0),"")</f>
        <v/>
      </c>
      <c r="AR97" s="142" t="str">
        <f>IFERROR(VLOOKUP('DERS YÜKLERİ'!$B$19,T97:AA97,8,0),"")</f>
        <v/>
      </c>
      <c r="AS97" s="142" t="str">
        <f>IFERROR(VLOOKUP('DERS YÜKLERİ'!$B$20,T97:AA97,8,0),"")</f>
        <v/>
      </c>
      <c r="AT97" s="142" t="str">
        <f>IFERROR(VLOOKUP('DERS YÜKLERİ'!$B$21,T97:AA97,8,0),"")</f>
        <v/>
      </c>
      <c r="AU97" s="142" t="str">
        <f>IFERROR(VLOOKUP('DERS YÜKLERİ'!$B$22,T97:AA97,8,0),"")</f>
        <v/>
      </c>
      <c r="AV97" s="142" t="str">
        <f>IFERROR(VLOOKUP('DERS YÜKLERİ'!$B$23,T97:AA97,8,0),"")</f>
        <v/>
      </c>
      <c r="AW97" s="142" t="str">
        <f>IFERROR(VLOOKUP('DERS YÜKLERİ'!$B$25,T97:AA97,8,0),"")</f>
        <v/>
      </c>
      <c r="AX97" s="142" t="str">
        <f>IFERROR(VLOOKUP('DERS YÜKLERİ'!$B$26,T97:AA97,8,0),"")</f>
        <v/>
      </c>
      <c r="AY97" s="142" t="str">
        <f>IFERROR(VLOOKUP('DERS YÜKLERİ'!$B$27,T97:AA97,8,0),"")</f>
        <v/>
      </c>
      <c r="AZ97" s="142" t="str">
        <f>IFERROR(VLOOKUP('DERS YÜKLERİ'!$B$28,T97:AA97,8,0),"")</f>
        <v/>
      </c>
      <c r="BA97" s="142" t="str">
        <f>IFERROR(VLOOKUP('DERS YÜKLERİ'!$B$29,T97:AA97,8,0),"")</f>
        <v/>
      </c>
      <c r="BB97" s="142" t="str">
        <f>IFERROR(VLOOKUP('DERS YÜKLERİ'!$B$30,T97:AA97,8,0),"")</f>
        <v/>
      </c>
      <c r="BC97" s="142" t="str">
        <f>IFERROR(VLOOKUP('DERS YÜKLERİ'!$B$31,T97:AA97,8,0),"")</f>
        <v/>
      </c>
      <c r="BD97" s="142" t="str">
        <f>IFERROR(VLOOKUP('DERS YÜKLERİ'!$B$32,T97:AA97,8,0),"")</f>
        <v/>
      </c>
      <c r="BE97" s="142" t="str">
        <f>IFERROR(VLOOKUP('DERS YÜKLERİ'!$B$33,T97:AA97,8,0),"")</f>
        <v/>
      </c>
      <c r="BF97" s="142" t="str">
        <f>IFERROR(VLOOKUP('DERS YÜKLERİ'!$B$34,T97:AA97,8,0),"")</f>
        <v/>
      </c>
      <c r="BG97" s="142" t="str">
        <f>IFERROR(VLOOKUP('DERS YÜKLERİ'!$B$35,T97:AA97,8,0),"")</f>
        <v/>
      </c>
      <c r="BH97" s="142" t="str">
        <f>IFERROR(VLOOKUP('DERS YÜKLERİ'!$B$36,T97:AA97,8,0),"")</f>
        <v/>
      </c>
      <c r="BI97" s="142" t="str">
        <f>IFERROR(VLOOKUP('DERS YÜKLERİ'!$B$37,T97:AA97,8,0),"")</f>
        <v/>
      </c>
      <c r="BJ97" s="142" t="str">
        <f>IFERROR(VLOOKUP('DERS YÜKLERİ'!$B$38,T97:AA97,8,0),"")</f>
        <v/>
      </c>
      <c r="BK97" s="142" t="str">
        <f>IFERROR(VLOOKUP('DERS YÜKLERİ'!$B$39,T97:AA97,8,0),"")</f>
        <v/>
      </c>
      <c r="BL97" s="142" t="str">
        <f>IFERROR(VLOOKUP('DERS YÜKLERİ'!$B$40,T97:AA97,8,0),"")</f>
        <v/>
      </c>
      <c r="BM97" s="142" t="str">
        <f>IFERROR(VLOOKUP('DERS YÜKLERİ'!$B$41,T97:AA97,8,0),"")</f>
        <v/>
      </c>
      <c r="BN97" s="142" t="str">
        <f>IFERROR(VLOOKUP('DERS YÜKLERİ'!$B$42,T97:AA97,8,0),"")</f>
        <v/>
      </c>
      <c r="BO97" s="142" t="str">
        <f>IFERROR(VLOOKUP('DERS YÜKLERİ'!$B$43,T97:AA97,8,0),"")</f>
        <v/>
      </c>
      <c r="BP97" s="142" t="str">
        <f>IFERROR(VLOOKUP('DERS YÜKLERİ'!$B$44,T97:AA97,8,0),"")</f>
        <v/>
      </c>
      <c r="BQ97" s="142" t="str">
        <f>IFERROR(VLOOKUP('DERS YÜKLERİ'!$B$45,T97:AA97,8,0),"")</f>
        <v/>
      </c>
      <c r="BR97" s="142" t="str">
        <f>IFERROR(VLOOKUP('DERS YÜKLERİ'!$B$46,T97:AA97,8,0),"")</f>
        <v/>
      </c>
      <c r="BS97" s="142" t="str">
        <f>IFERROR(VLOOKUP('DERS YÜKLERİ'!$B$47,T97:AA97,8,0),"")</f>
        <v/>
      </c>
      <c r="BT97" s="26"/>
    </row>
    <row r="98" spans="1:72" ht="19.5" hidden="1" customHeight="1" outlineLevel="1">
      <c r="A98" s="110" t="b">
        <v>0</v>
      </c>
      <c r="B98" s="112" t="str">
        <f t="shared" si="12"/>
        <v>KAPALI</v>
      </c>
      <c r="C98" s="1030"/>
      <c r="D98" s="115" t="str">
        <f>IFERROR(VLOOKUP(F98,'LİSTE-FORMÜLLER'!F:L,2,0),"-")</f>
        <v>-</v>
      </c>
      <c r="E98" s="116" t="str">
        <f>IFERROR(VLOOKUP(F98,'LİSTE-FORMÜLLER'!F:L,3,0),"-")</f>
        <v>-</v>
      </c>
      <c r="F98" s="117"/>
      <c r="G98" s="115" t="str">
        <f>IFERROR(VLOOKUP(F98,'LİSTE-FORMÜLLER'!F:L,5,0),"")</f>
        <v/>
      </c>
      <c r="H98" s="115" t="str">
        <f>IFERROR(VLOOKUP(F98,'LİSTE-FORMÜLLER'!F:L,7,0),"-")</f>
        <v>-</v>
      </c>
      <c r="I98" s="387"/>
      <c r="J98" s="388"/>
      <c r="K98" s="203"/>
      <c r="L98" s="121">
        <f t="shared" si="18"/>
        <v>2</v>
      </c>
      <c r="M98" s="121" t="str">
        <f>IFERROR(VLOOKUP(I98,'LİSTE-FORMÜLLER'!$B$2:$C$89,2,0),"*")</f>
        <v>*</v>
      </c>
      <c r="N98" s="20"/>
      <c r="O98" s="21"/>
      <c r="P98" s="21"/>
      <c r="Q98" s="21"/>
      <c r="R98" s="579" t="s">
        <v>876</v>
      </c>
      <c r="S98" s="130" t="e">
        <f t="shared" si="14"/>
        <v>#N/A</v>
      </c>
      <c r="T98" s="175" t="str">
        <f t="shared" si="17"/>
        <v>-</v>
      </c>
      <c r="U98" s="178">
        <f>COUNTIF('DERS PROGRAMI'!$H$5:$J$55,R98)</f>
        <v>117</v>
      </c>
      <c r="V98" s="180">
        <f>COUNTIF('DERS PROGRAMI'!$H$62:$J$106,R98)</f>
        <v>96</v>
      </c>
      <c r="W98" s="181" t="e">
        <f>VLOOKUP(U98,'LİSTE-FORMÜLLER'!$U$1:$V$4,2,0)</f>
        <v>#N/A</v>
      </c>
      <c r="X98" s="182" t="e">
        <f>VLOOKUP(V98,'LİSTE-FORMÜLLER'!$U$1:$V$4,2,0)</f>
        <v>#N/A</v>
      </c>
      <c r="Y98" s="26"/>
      <c r="Z98" s="142" t="s">
        <v>876</v>
      </c>
      <c r="AA98" s="144" t="e">
        <f t="shared" si="19"/>
        <v>#VALUE!</v>
      </c>
      <c r="AB98" s="148" t="str">
        <f>IFERROR(VLOOKUP('DERS YÜKLERİ'!$B$3,T98:AA98,8,0),"")</f>
        <v/>
      </c>
      <c r="AC98" s="142" t="str">
        <f>IFERROR(VLOOKUP('DERS YÜKLERİ'!$B$4,T98:AA98,8,0),"")</f>
        <v/>
      </c>
      <c r="AD98" s="142" t="str">
        <f>IFERROR(VLOOKUP('DERS YÜKLERİ'!$B$5,T98:AA98,8,0),"")</f>
        <v/>
      </c>
      <c r="AE98" s="142" t="str">
        <f>IFERROR(VLOOKUP('DERS YÜKLERİ'!$B$6,T98:AA98,8,0),"")</f>
        <v/>
      </c>
      <c r="AF98" s="142" t="str">
        <f>IFERROR(VLOOKUP('DERS YÜKLERİ'!$B$7,T98:AA98,8,0),"")</f>
        <v/>
      </c>
      <c r="AG98" s="142" t="str">
        <f>IFERROR(VLOOKUP('DERS YÜKLERİ'!$B$8,T98:AA98,8,0),"")</f>
        <v/>
      </c>
      <c r="AH98" s="142" t="str">
        <f>IFERROR(VLOOKUP('DERS YÜKLERİ'!$B$9,T98:AA98,8,0),"")</f>
        <v/>
      </c>
      <c r="AI98" s="142" t="str">
        <f>IFERROR(VLOOKUP('DERS YÜKLERİ'!$B$10,T98:AA98,8,0),"")</f>
        <v/>
      </c>
      <c r="AJ98" s="142" t="str">
        <f>IFERROR(VLOOKUP('DERS YÜKLERİ'!$B$11,T98:AA98,8,0),"")</f>
        <v/>
      </c>
      <c r="AK98" s="142" t="str">
        <f>IFERROR(VLOOKUP('DERS YÜKLERİ'!$B$12,T98:AA98,8,0),"")</f>
        <v/>
      </c>
      <c r="AL98" s="142" t="str">
        <f>IFERROR(VLOOKUP('DERS YÜKLERİ'!$B$13,T98:AA98,8,0),"")</f>
        <v/>
      </c>
      <c r="AM98" s="142" t="str">
        <f>IFERROR(VLOOKUP('DERS YÜKLERİ'!$B$14,T98:AA98,8,0),"")</f>
        <v/>
      </c>
      <c r="AN98" s="142" t="str">
        <f>IFERROR(VLOOKUP('DERS YÜKLERİ'!$B$15,T98:AA98,8,0),"")</f>
        <v/>
      </c>
      <c r="AO98" s="142" t="str">
        <f>IFERROR(VLOOKUP('DERS YÜKLERİ'!$B$16,T98:AA98,8,0),"")</f>
        <v/>
      </c>
      <c r="AP98" s="142" t="str">
        <f>IFERROR(VLOOKUP('DERS YÜKLERİ'!$B$17,T98:AA98,8,0),"")</f>
        <v/>
      </c>
      <c r="AQ98" s="142" t="str">
        <f>IFERROR(VLOOKUP('DERS YÜKLERİ'!$B$18,T98:AA98,8,0),"")</f>
        <v/>
      </c>
      <c r="AR98" s="142" t="str">
        <f>IFERROR(VLOOKUP('DERS YÜKLERİ'!$B$19,T98:AA98,8,0),"")</f>
        <v/>
      </c>
      <c r="AS98" s="142" t="str">
        <f>IFERROR(VLOOKUP('DERS YÜKLERİ'!$B$20,T98:AA98,8,0),"")</f>
        <v/>
      </c>
      <c r="AT98" s="142" t="str">
        <f>IFERROR(VLOOKUP('DERS YÜKLERİ'!$B$21,T98:AA98,8,0),"")</f>
        <v/>
      </c>
      <c r="AU98" s="142" t="str">
        <f>IFERROR(VLOOKUP('DERS YÜKLERİ'!$B$22,T98:AA98,8,0),"")</f>
        <v/>
      </c>
      <c r="AV98" s="142" t="str">
        <f>IFERROR(VLOOKUP('DERS YÜKLERİ'!$B$23,T98:AA98,8,0),"")</f>
        <v/>
      </c>
      <c r="AW98" s="142" t="str">
        <f>IFERROR(VLOOKUP('DERS YÜKLERİ'!$B$25,T98:AA98,8,0),"")</f>
        <v/>
      </c>
      <c r="AX98" s="142" t="str">
        <f>IFERROR(VLOOKUP('DERS YÜKLERİ'!$B$26,T98:AA98,8,0),"")</f>
        <v/>
      </c>
      <c r="AY98" s="142" t="str">
        <f>IFERROR(VLOOKUP('DERS YÜKLERİ'!$B$27,T98:AA98,8,0),"")</f>
        <v/>
      </c>
      <c r="AZ98" s="142" t="str">
        <f>IFERROR(VLOOKUP('DERS YÜKLERİ'!$B$28,T98:AA98,8,0),"")</f>
        <v/>
      </c>
      <c r="BA98" s="142" t="str">
        <f>IFERROR(VLOOKUP('DERS YÜKLERİ'!$B$29,T98:AA98,8,0),"")</f>
        <v/>
      </c>
      <c r="BB98" s="142" t="str">
        <f>IFERROR(VLOOKUP('DERS YÜKLERİ'!$B$30,T98:AA98,8,0),"")</f>
        <v/>
      </c>
      <c r="BC98" s="142" t="str">
        <f>IFERROR(VLOOKUP('DERS YÜKLERİ'!$B$31,T98:AA98,8,0),"")</f>
        <v/>
      </c>
      <c r="BD98" s="142" t="str">
        <f>IFERROR(VLOOKUP('DERS YÜKLERİ'!$B$32,T98:AA98,8,0),"")</f>
        <v/>
      </c>
      <c r="BE98" s="142" t="str">
        <f>IFERROR(VLOOKUP('DERS YÜKLERİ'!$B$33,T98:AA98,8,0),"")</f>
        <v/>
      </c>
      <c r="BF98" s="142" t="str">
        <f>IFERROR(VLOOKUP('DERS YÜKLERİ'!$B$34,T98:AA98,8,0),"")</f>
        <v/>
      </c>
      <c r="BG98" s="142" t="str">
        <f>IFERROR(VLOOKUP('DERS YÜKLERİ'!$B$35,T98:AA98,8,0),"")</f>
        <v/>
      </c>
      <c r="BH98" s="142" t="str">
        <f>IFERROR(VLOOKUP('DERS YÜKLERİ'!$B$36,T98:AA98,8,0),"")</f>
        <v/>
      </c>
      <c r="BI98" s="142" t="str">
        <f>IFERROR(VLOOKUP('DERS YÜKLERİ'!$B$37,T98:AA98,8,0),"")</f>
        <v/>
      </c>
      <c r="BJ98" s="142" t="str">
        <f>IFERROR(VLOOKUP('DERS YÜKLERİ'!$B$38,T98:AA98,8,0),"")</f>
        <v/>
      </c>
      <c r="BK98" s="142" t="str">
        <f>IFERROR(VLOOKUP('DERS YÜKLERİ'!$B$39,T98:AA98,8,0),"")</f>
        <v/>
      </c>
      <c r="BL98" s="142" t="str">
        <f>IFERROR(VLOOKUP('DERS YÜKLERİ'!$B$40,T98:AA98,8,0),"")</f>
        <v/>
      </c>
      <c r="BM98" s="142" t="str">
        <f>IFERROR(VLOOKUP('DERS YÜKLERİ'!$B$41,T98:AA98,8,0),"")</f>
        <v/>
      </c>
      <c r="BN98" s="142" t="str">
        <f>IFERROR(VLOOKUP('DERS YÜKLERİ'!$B$42,T98:AA98,8,0),"")</f>
        <v/>
      </c>
      <c r="BO98" s="142" t="str">
        <f>IFERROR(VLOOKUP('DERS YÜKLERİ'!$B$43,T98:AA98,8,0),"")</f>
        <v/>
      </c>
      <c r="BP98" s="142" t="str">
        <f>IFERROR(VLOOKUP('DERS YÜKLERİ'!$B$44,T98:AA98,8,0),"")</f>
        <v/>
      </c>
      <c r="BQ98" s="142" t="str">
        <f>IFERROR(VLOOKUP('DERS YÜKLERİ'!$B$45,T98:AA98,8,0),"")</f>
        <v/>
      </c>
      <c r="BR98" s="142" t="str">
        <f>IFERROR(VLOOKUP('DERS YÜKLERİ'!$B$46,T98:AA98,8,0),"")</f>
        <v/>
      </c>
      <c r="BS98" s="142" t="str">
        <f>IFERROR(VLOOKUP('DERS YÜKLERİ'!$B$47,T98:AA98,8,0),"")</f>
        <v/>
      </c>
      <c r="BT98" s="26"/>
    </row>
    <row r="99" spans="1:72" ht="19.5" hidden="1" customHeight="1" outlineLevel="1">
      <c r="A99" s="110" t="b">
        <v>0</v>
      </c>
      <c r="B99" s="112" t="str">
        <f t="shared" si="12"/>
        <v>KAPALI</v>
      </c>
      <c r="C99" s="1030"/>
      <c r="D99" s="115" t="str">
        <f>IFERROR(VLOOKUP(F99,'LİSTE-FORMÜLLER'!F:L,2,0),"-")</f>
        <v>-</v>
      </c>
      <c r="E99" s="116" t="str">
        <f>IFERROR(VLOOKUP(F99,'LİSTE-FORMÜLLER'!F:L,3,0),"-")</f>
        <v>-</v>
      </c>
      <c r="F99" s="117"/>
      <c r="G99" s="115" t="str">
        <f>IFERROR(VLOOKUP(F99,'LİSTE-FORMÜLLER'!F:L,5,0),"")</f>
        <v/>
      </c>
      <c r="H99" s="115" t="str">
        <f>IFERROR(VLOOKUP(F99,'LİSTE-FORMÜLLER'!F:L,7,0),"-")</f>
        <v>-</v>
      </c>
      <c r="I99" s="387"/>
      <c r="J99" s="388"/>
      <c r="K99" s="203"/>
      <c r="L99" s="121">
        <f t="shared" si="18"/>
        <v>2</v>
      </c>
      <c r="M99" s="121" t="str">
        <f>IFERROR(VLOOKUP(I99,'LİSTE-FORMÜLLER'!$B$2:$C$89,2,0),"*")</f>
        <v>*</v>
      </c>
      <c r="N99" s="20"/>
      <c r="O99" s="21"/>
      <c r="P99" s="21"/>
      <c r="Q99" s="21"/>
      <c r="R99" s="579" t="s">
        <v>876</v>
      </c>
      <c r="S99" s="130" t="e">
        <f t="shared" si="14"/>
        <v>#N/A</v>
      </c>
      <c r="T99" s="175" t="str">
        <f t="shared" si="17"/>
        <v>-</v>
      </c>
      <c r="U99" s="178">
        <f>COUNTIF('DERS PROGRAMI'!$H$5:$J$55,R99)</f>
        <v>117</v>
      </c>
      <c r="V99" s="180">
        <f>COUNTIF('DERS PROGRAMI'!$H$62:$J$106,R99)</f>
        <v>96</v>
      </c>
      <c r="W99" s="181" t="e">
        <f>VLOOKUP(U99,'LİSTE-FORMÜLLER'!$U$1:$V$4,2,0)</f>
        <v>#N/A</v>
      </c>
      <c r="X99" s="182" t="e">
        <f>VLOOKUP(V99,'LİSTE-FORMÜLLER'!$U$1:$V$4,2,0)</f>
        <v>#N/A</v>
      </c>
      <c r="Y99" s="26"/>
      <c r="Z99" s="142" t="s">
        <v>876</v>
      </c>
      <c r="AA99" s="144" t="e">
        <f t="shared" si="19"/>
        <v>#VALUE!</v>
      </c>
      <c r="AB99" s="148" t="str">
        <f>IFERROR(VLOOKUP('DERS YÜKLERİ'!$B$3,T99:AA99,8,0),"")</f>
        <v/>
      </c>
      <c r="AC99" s="142" t="str">
        <f>IFERROR(VLOOKUP('DERS YÜKLERİ'!$B$4,T99:AA99,8,0),"")</f>
        <v/>
      </c>
      <c r="AD99" s="142" t="str">
        <f>IFERROR(VLOOKUP('DERS YÜKLERİ'!$B$5,T99:AA99,8,0),"")</f>
        <v/>
      </c>
      <c r="AE99" s="142" t="str">
        <f>IFERROR(VLOOKUP('DERS YÜKLERİ'!$B$6,T99:AA99,8,0),"")</f>
        <v/>
      </c>
      <c r="AF99" s="142" t="str">
        <f>IFERROR(VLOOKUP('DERS YÜKLERİ'!$B$7,T99:AA99,8,0),"")</f>
        <v/>
      </c>
      <c r="AG99" s="142" t="str">
        <f>IFERROR(VLOOKUP('DERS YÜKLERİ'!$B$8,T99:AA99,8,0),"")</f>
        <v/>
      </c>
      <c r="AH99" s="142" t="str">
        <f>IFERROR(VLOOKUP('DERS YÜKLERİ'!$B$9,T99:AA99,8,0),"")</f>
        <v/>
      </c>
      <c r="AI99" s="142" t="str">
        <f>IFERROR(VLOOKUP('DERS YÜKLERİ'!$B$10,T99:AA99,8,0),"")</f>
        <v/>
      </c>
      <c r="AJ99" s="142" t="str">
        <f>IFERROR(VLOOKUP('DERS YÜKLERİ'!$B$11,T99:AA99,8,0),"")</f>
        <v/>
      </c>
      <c r="AK99" s="142" t="str">
        <f>IFERROR(VLOOKUP('DERS YÜKLERİ'!$B$12,T99:AA99,8,0),"")</f>
        <v/>
      </c>
      <c r="AL99" s="142" t="str">
        <f>IFERROR(VLOOKUP('DERS YÜKLERİ'!$B$13,T99:AA99,8,0),"")</f>
        <v/>
      </c>
      <c r="AM99" s="142" t="str">
        <f>IFERROR(VLOOKUP('DERS YÜKLERİ'!$B$14,T99:AA99,8,0),"")</f>
        <v/>
      </c>
      <c r="AN99" s="142" t="str">
        <f>IFERROR(VLOOKUP('DERS YÜKLERİ'!$B$15,T99:AA99,8,0),"")</f>
        <v/>
      </c>
      <c r="AO99" s="142" t="str">
        <f>IFERROR(VLOOKUP('DERS YÜKLERİ'!$B$16,T99:AA99,8,0),"")</f>
        <v/>
      </c>
      <c r="AP99" s="142" t="str">
        <f>IFERROR(VLOOKUP('DERS YÜKLERİ'!$B$17,T99:AA99,8,0),"")</f>
        <v/>
      </c>
      <c r="AQ99" s="142" t="str">
        <f>IFERROR(VLOOKUP('DERS YÜKLERİ'!$B$18,T99:AA99,8,0),"")</f>
        <v/>
      </c>
      <c r="AR99" s="142" t="str">
        <f>IFERROR(VLOOKUP('DERS YÜKLERİ'!$B$19,T99:AA99,8,0),"")</f>
        <v/>
      </c>
      <c r="AS99" s="142" t="str">
        <f>IFERROR(VLOOKUP('DERS YÜKLERİ'!$B$20,T99:AA99,8,0),"")</f>
        <v/>
      </c>
      <c r="AT99" s="142" t="str">
        <f>IFERROR(VLOOKUP('DERS YÜKLERİ'!$B$21,T99:AA99,8,0),"")</f>
        <v/>
      </c>
      <c r="AU99" s="142" t="str">
        <f>IFERROR(VLOOKUP('DERS YÜKLERİ'!$B$22,T99:AA99,8,0),"")</f>
        <v/>
      </c>
      <c r="AV99" s="142" t="str">
        <f>IFERROR(VLOOKUP('DERS YÜKLERİ'!$B$23,T99:AA99,8,0),"")</f>
        <v/>
      </c>
      <c r="AW99" s="142" t="str">
        <f>IFERROR(VLOOKUP('DERS YÜKLERİ'!$B$25,T99:AA99,8,0),"")</f>
        <v/>
      </c>
      <c r="AX99" s="142" t="str">
        <f>IFERROR(VLOOKUP('DERS YÜKLERİ'!$B$26,T99:AA99,8,0),"")</f>
        <v/>
      </c>
      <c r="AY99" s="142" t="str">
        <f>IFERROR(VLOOKUP('DERS YÜKLERİ'!$B$27,T99:AA99,8,0),"")</f>
        <v/>
      </c>
      <c r="AZ99" s="142" t="str">
        <f>IFERROR(VLOOKUP('DERS YÜKLERİ'!$B$28,T99:AA99,8,0),"")</f>
        <v/>
      </c>
      <c r="BA99" s="142" t="str">
        <f>IFERROR(VLOOKUP('DERS YÜKLERİ'!$B$29,T99:AA99,8,0),"")</f>
        <v/>
      </c>
      <c r="BB99" s="142" t="str">
        <f>IFERROR(VLOOKUP('DERS YÜKLERİ'!$B$30,T99:AA99,8,0),"")</f>
        <v/>
      </c>
      <c r="BC99" s="142" t="str">
        <f>IFERROR(VLOOKUP('DERS YÜKLERİ'!$B$31,T99:AA99,8,0),"")</f>
        <v/>
      </c>
      <c r="BD99" s="142" t="str">
        <f>IFERROR(VLOOKUP('DERS YÜKLERİ'!$B$32,T99:AA99,8,0),"")</f>
        <v/>
      </c>
      <c r="BE99" s="142" t="str">
        <f>IFERROR(VLOOKUP('DERS YÜKLERİ'!$B$33,T99:AA99,8,0),"")</f>
        <v/>
      </c>
      <c r="BF99" s="142" t="str">
        <f>IFERROR(VLOOKUP('DERS YÜKLERİ'!$B$34,T99:AA99,8,0),"")</f>
        <v/>
      </c>
      <c r="BG99" s="142" t="str">
        <f>IFERROR(VLOOKUP('DERS YÜKLERİ'!$B$35,T99:AA99,8,0),"")</f>
        <v/>
      </c>
      <c r="BH99" s="142" t="str">
        <f>IFERROR(VLOOKUP('DERS YÜKLERİ'!$B$36,T99:AA99,8,0),"")</f>
        <v/>
      </c>
      <c r="BI99" s="142" t="str">
        <f>IFERROR(VLOOKUP('DERS YÜKLERİ'!$B$37,T99:AA99,8,0),"")</f>
        <v/>
      </c>
      <c r="BJ99" s="142" t="str">
        <f>IFERROR(VLOOKUP('DERS YÜKLERİ'!$B$38,T99:AA99,8,0),"")</f>
        <v/>
      </c>
      <c r="BK99" s="142" t="str">
        <f>IFERROR(VLOOKUP('DERS YÜKLERİ'!$B$39,T99:AA99,8,0),"")</f>
        <v/>
      </c>
      <c r="BL99" s="142" t="str">
        <f>IFERROR(VLOOKUP('DERS YÜKLERİ'!$B$40,T99:AA99,8,0),"")</f>
        <v/>
      </c>
      <c r="BM99" s="142" t="str">
        <f>IFERROR(VLOOKUP('DERS YÜKLERİ'!$B$41,T99:AA99,8,0),"")</f>
        <v/>
      </c>
      <c r="BN99" s="142" t="str">
        <f>IFERROR(VLOOKUP('DERS YÜKLERİ'!$B$42,T99:AA99,8,0),"")</f>
        <v/>
      </c>
      <c r="BO99" s="142" t="str">
        <f>IFERROR(VLOOKUP('DERS YÜKLERİ'!$B$43,T99:AA99,8,0),"")</f>
        <v/>
      </c>
      <c r="BP99" s="142" t="str">
        <f>IFERROR(VLOOKUP('DERS YÜKLERİ'!$B$44,T99:AA99,8,0),"")</f>
        <v/>
      </c>
      <c r="BQ99" s="142" t="str">
        <f>IFERROR(VLOOKUP('DERS YÜKLERİ'!$B$45,T99:AA99,8,0),"")</f>
        <v/>
      </c>
      <c r="BR99" s="142" t="str">
        <f>IFERROR(VLOOKUP('DERS YÜKLERİ'!$B$46,T99:AA99,8,0),"")</f>
        <v/>
      </c>
      <c r="BS99" s="142" t="str">
        <f>IFERROR(VLOOKUP('DERS YÜKLERİ'!$B$47,T99:AA99,8,0),"")</f>
        <v/>
      </c>
      <c r="BT99" s="26"/>
    </row>
    <row r="100" spans="1:72" ht="19.5" hidden="1" customHeight="1" outlineLevel="1">
      <c r="A100" s="110" t="b">
        <v>0</v>
      </c>
      <c r="B100" s="112" t="str">
        <f t="shared" si="12"/>
        <v>KAPALI</v>
      </c>
      <c r="C100" s="1030"/>
      <c r="D100" s="115" t="str">
        <f>IFERROR(VLOOKUP(F100,'LİSTE-FORMÜLLER'!F:L,2,0),"-")</f>
        <v>-</v>
      </c>
      <c r="E100" s="116" t="str">
        <f>IFERROR(VLOOKUP(F100,'LİSTE-FORMÜLLER'!F:L,3,0),"-")</f>
        <v>-</v>
      </c>
      <c r="F100" s="117"/>
      <c r="G100" s="115" t="str">
        <f>IFERROR(VLOOKUP(F100,'LİSTE-FORMÜLLER'!F:L,5,0),"")</f>
        <v/>
      </c>
      <c r="H100" s="115" t="str">
        <f>IFERROR(VLOOKUP(F100,'LİSTE-FORMÜLLER'!F:L,7,0),"-")</f>
        <v>-</v>
      </c>
      <c r="I100" s="387"/>
      <c r="J100" s="388"/>
      <c r="K100" s="203"/>
      <c r="L100" s="121">
        <f t="shared" si="18"/>
        <v>2</v>
      </c>
      <c r="M100" s="121" t="str">
        <f>IFERROR(VLOOKUP(I100,'LİSTE-FORMÜLLER'!$B$2:$C$89,2,0),"*")</f>
        <v>*</v>
      </c>
      <c r="N100" s="20"/>
      <c r="O100" s="21"/>
      <c r="P100" s="21"/>
      <c r="Q100" s="21"/>
      <c r="R100" s="579" t="s">
        <v>876</v>
      </c>
      <c r="S100" s="130" t="e">
        <f t="shared" si="14"/>
        <v>#N/A</v>
      </c>
      <c r="T100" s="175" t="str">
        <f t="shared" si="17"/>
        <v>-</v>
      </c>
      <c r="U100" s="248">
        <f>COUNTIF('DERS PROGRAMI'!$H$5:$J$55,R100)</f>
        <v>117</v>
      </c>
      <c r="V100" s="249">
        <f>COUNTIF('DERS PROGRAMI'!$H$62:$J$106,R100)</f>
        <v>96</v>
      </c>
      <c r="W100" s="181" t="e">
        <f>VLOOKUP(U100,'LİSTE-FORMÜLLER'!$U$1:$V$4,2,0)</f>
        <v>#N/A</v>
      </c>
      <c r="X100" s="182" t="e">
        <f>VLOOKUP(V100,'LİSTE-FORMÜLLER'!$U$1:$V$4,2,0)</f>
        <v>#N/A</v>
      </c>
      <c r="Y100" s="26"/>
      <c r="Z100" s="142" t="s">
        <v>876</v>
      </c>
      <c r="AA100" s="144" t="e">
        <f t="shared" si="19"/>
        <v>#VALUE!</v>
      </c>
      <c r="AB100" s="148" t="str">
        <f>IFERROR(VLOOKUP('DERS YÜKLERİ'!$B$3,T100:AA100,8,0),"")</f>
        <v/>
      </c>
      <c r="AC100" s="142" t="str">
        <f>IFERROR(VLOOKUP('DERS YÜKLERİ'!$B$4,T100:AA100,8,0),"")</f>
        <v/>
      </c>
      <c r="AD100" s="142" t="str">
        <f>IFERROR(VLOOKUP('DERS YÜKLERİ'!$B$5,T100:AA100,8,0),"")</f>
        <v/>
      </c>
      <c r="AE100" s="142" t="str">
        <f>IFERROR(VLOOKUP('DERS YÜKLERİ'!$B$6,T100:AA100,8,0),"")</f>
        <v/>
      </c>
      <c r="AF100" s="142" t="str">
        <f>IFERROR(VLOOKUP('DERS YÜKLERİ'!$B$7,T100:AA100,8,0),"")</f>
        <v/>
      </c>
      <c r="AG100" s="142" t="str">
        <f>IFERROR(VLOOKUP('DERS YÜKLERİ'!$B$8,T100:AA100,8,0),"")</f>
        <v/>
      </c>
      <c r="AH100" s="142" t="str">
        <f>IFERROR(VLOOKUP('DERS YÜKLERİ'!$B$9,T100:AA100,8,0),"")</f>
        <v/>
      </c>
      <c r="AI100" s="142" t="str">
        <f>IFERROR(VLOOKUP('DERS YÜKLERİ'!$B$10,T100:AA100,8,0),"")</f>
        <v/>
      </c>
      <c r="AJ100" s="142" t="str">
        <f>IFERROR(VLOOKUP('DERS YÜKLERİ'!$B$11,T100:AA100,8,0),"")</f>
        <v/>
      </c>
      <c r="AK100" s="142" t="str">
        <f>IFERROR(VLOOKUP('DERS YÜKLERİ'!$B$12,T100:AA100,8,0),"")</f>
        <v/>
      </c>
      <c r="AL100" s="142" t="str">
        <f>IFERROR(VLOOKUP('DERS YÜKLERİ'!$B$13,T100:AA100,8,0),"")</f>
        <v/>
      </c>
      <c r="AM100" s="142" t="str">
        <f>IFERROR(VLOOKUP('DERS YÜKLERİ'!$B$14,T100:AA100,8,0),"")</f>
        <v/>
      </c>
      <c r="AN100" s="142" t="str">
        <f>IFERROR(VLOOKUP('DERS YÜKLERİ'!$B$15,T100:AA100,8,0),"")</f>
        <v/>
      </c>
      <c r="AO100" s="142" t="str">
        <f>IFERROR(VLOOKUP('DERS YÜKLERİ'!$B$16,T100:AA100,8,0),"")</f>
        <v/>
      </c>
      <c r="AP100" s="142" t="str">
        <f>IFERROR(VLOOKUP('DERS YÜKLERİ'!$B$17,T100:AA100,8,0),"")</f>
        <v/>
      </c>
      <c r="AQ100" s="142" t="str">
        <f>IFERROR(VLOOKUP('DERS YÜKLERİ'!$B$18,T100:AA100,8,0),"")</f>
        <v/>
      </c>
      <c r="AR100" s="142" t="str">
        <f>IFERROR(VLOOKUP('DERS YÜKLERİ'!$B$19,T100:AA100,8,0),"")</f>
        <v/>
      </c>
      <c r="AS100" s="142" t="str">
        <f>IFERROR(VLOOKUP('DERS YÜKLERİ'!$B$20,T100:AA100,8,0),"")</f>
        <v/>
      </c>
      <c r="AT100" s="142" t="str">
        <f>IFERROR(VLOOKUP('DERS YÜKLERİ'!$B$21,T100:AA100,8,0),"")</f>
        <v/>
      </c>
      <c r="AU100" s="142" t="str">
        <f>IFERROR(VLOOKUP('DERS YÜKLERİ'!$B$22,T100:AA100,8,0),"")</f>
        <v/>
      </c>
      <c r="AV100" s="142" t="str">
        <f>IFERROR(VLOOKUP('DERS YÜKLERİ'!$B$23,T100:AA100,8,0),"")</f>
        <v/>
      </c>
      <c r="AW100" s="142" t="str">
        <f>IFERROR(VLOOKUP('DERS YÜKLERİ'!$B$25,T100:AA100,8,0),"")</f>
        <v/>
      </c>
      <c r="AX100" s="142" t="str">
        <f>IFERROR(VLOOKUP('DERS YÜKLERİ'!$B$26,T100:AA100,8,0),"")</f>
        <v/>
      </c>
      <c r="AY100" s="142" t="str">
        <f>IFERROR(VLOOKUP('DERS YÜKLERİ'!$B$27,T100:AA100,8,0),"")</f>
        <v/>
      </c>
      <c r="AZ100" s="142" t="str">
        <f>IFERROR(VLOOKUP('DERS YÜKLERİ'!$B$28,T100:AA100,8,0),"")</f>
        <v/>
      </c>
      <c r="BA100" s="142" t="str">
        <f>IFERROR(VLOOKUP('DERS YÜKLERİ'!$B$29,T100:AA100,8,0),"")</f>
        <v/>
      </c>
      <c r="BB100" s="142" t="str">
        <f>IFERROR(VLOOKUP('DERS YÜKLERİ'!$B$30,T100:AA100,8,0),"")</f>
        <v/>
      </c>
      <c r="BC100" s="142" t="str">
        <f>IFERROR(VLOOKUP('DERS YÜKLERİ'!$B$31,T100:AA100,8,0),"")</f>
        <v/>
      </c>
      <c r="BD100" s="142" t="str">
        <f>IFERROR(VLOOKUP('DERS YÜKLERİ'!$B$32,T100:AA100,8,0),"")</f>
        <v/>
      </c>
      <c r="BE100" s="142" t="str">
        <f>IFERROR(VLOOKUP('DERS YÜKLERİ'!$B$33,T100:AA100,8,0),"")</f>
        <v/>
      </c>
      <c r="BF100" s="142" t="str">
        <f>IFERROR(VLOOKUP('DERS YÜKLERİ'!$B$34,T100:AA100,8,0),"")</f>
        <v/>
      </c>
      <c r="BG100" s="142" t="str">
        <f>IFERROR(VLOOKUP('DERS YÜKLERİ'!$B$35,T100:AA100,8,0),"")</f>
        <v/>
      </c>
      <c r="BH100" s="142" t="str">
        <f>IFERROR(VLOOKUP('DERS YÜKLERİ'!$B$36,T100:AA100,8,0),"")</f>
        <v/>
      </c>
      <c r="BI100" s="142" t="str">
        <f>IFERROR(VLOOKUP('DERS YÜKLERİ'!$B$37,T100:AA100,8,0),"")</f>
        <v/>
      </c>
      <c r="BJ100" s="142" t="str">
        <f>IFERROR(VLOOKUP('DERS YÜKLERİ'!$B$38,T100:AA100,8,0),"")</f>
        <v/>
      </c>
      <c r="BK100" s="142" t="str">
        <f>IFERROR(VLOOKUP('DERS YÜKLERİ'!$B$39,T100:AA100,8,0),"")</f>
        <v/>
      </c>
      <c r="BL100" s="142" t="str">
        <f>IFERROR(VLOOKUP('DERS YÜKLERİ'!$B$40,T100:AA100,8,0),"")</f>
        <v/>
      </c>
      <c r="BM100" s="142" t="str">
        <f>IFERROR(VLOOKUP('DERS YÜKLERİ'!$B$41,T100:AA100,8,0),"")</f>
        <v/>
      </c>
      <c r="BN100" s="142" t="str">
        <f>IFERROR(VLOOKUP('DERS YÜKLERİ'!$B$42,T100:AA100,8,0),"")</f>
        <v/>
      </c>
      <c r="BO100" s="142" t="str">
        <f>IFERROR(VLOOKUP('DERS YÜKLERİ'!$B$43,T100:AA100,8,0),"")</f>
        <v/>
      </c>
      <c r="BP100" s="142" t="str">
        <f>IFERROR(VLOOKUP('DERS YÜKLERİ'!$B$44,T100:AA100,8,0),"")</f>
        <v/>
      </c>
      <c r="BQ100" s="142" t="str">
        <f>IFERROR(VLOOKUP('DERS YÜKLERİ'!$B$45,T100:AA100,8,0),"")</f>
        <v/>
      </c>
      <c r="BR100" s="142" t="str">
        <f>IFERROR(VLOOKUP('DERS YÜKLERİ'!$B$46,T100:AA100,8,0),"")</f>
        <v/>
      </c>
      <c r="BS100" s="142" t="str">
        <f>IFERROR(VLOOKUP('DERS YÜKLERİ'!$B$47,T100:AA100,8,0),"")</f>
        <v/>
      </c>
      <c r="BT100" s="26"/>
    </row>
    <row r="101" spans="1:72" ht="19.5" hidden="1" customHeight="1" outlineLevel="1">
      <c r="A101" s="110" t="b">
        <v>0</v>
      </c>
      <c r="B101" s="112" t="str">
        <f t="shared" si="12"/>
        <v>KAPALI</v>
      </c>
      <c r="C101" s="1030"/>
      <c r="D101" s="115" t="str">
        <f>IFERROR(VLOOKUP(F101,'LİSTE-FORMÜLLER'!F:L,2,0),"-")</f>
        <v>-</v>
      </c>
      <c r="E101" s="116" t="str">
        <f>IFERROR(VLOOKUP(F101,'LİSTE-FORMÜLLER'!F:L,3,0),"-")</f>
        <v>-</v>
      </c>
      <c r="F101" s="117"/>
      <c r="G101" s="115" t="str">
        <f>IFERROR(VLOOKUP(F101,'LİSTE-FORMÜLLER'!F:L,5,0),"")</f>
        <v/>
      </c>
      <c r="H101" s="115" t="str">
        <f>IFERROR(VLOOKUP(F101,'LİSTE-FORMÜLLER'!F:L,7,0),"-")</f>
        <v>-</v>
      </c>
      <c r="I101" s="387"/>
      <c r="J101" s="388"/>
      <c r="K101" s="203"/>
      <c r="L101" s="121">
        <f t="shared" si="18"/>
        <v>2</v>
      </c>
      <c r="M101" s="121" t="str">
        <f>IFERROR(VLOOKUP(I101,'LİSTE-FORMÜLLER'!$B$2:$C$89,2,0),"*")</f>
        <v>*</v>
      </c>
      <c r="N101" s="20"/>
      <c r="O101" s="21"/>
      <c r="P101" s="21"/>
      <c r="Q101" s="21"/>
      <c r="R101" s="579" t="s">
        <v>876</v>
      </c>
      <c r="S101" s="130" t="e">
        <f t="shared" si="14"/>
        <v>#N/A</v>
      </c>
      <c r="T101" s="175" t="str">
        <f t="shared" si="17"/>
        <v>-</v>
      </c>
      <c r="U101" s="248">
        <f>COUNTIF('DERS PROGRAMI'!$H$5:$J$55,R101)</f>
        <v>117</v>
      </c>
      <c r="V101" s="249">
        <f>COUNTIF('DERS PROGRAMI'!$H$62:$J$106,R101)</f>
        <v>96</v>
      </c>
      <c r="W101" s="181" t="e">
        <f>VLOOKUP(U101,'LİSTE-FORMÜLLER'!$U$1:$V$4,2,0)</f>
        <v>#N/A</v>
      </c>
      <c r="X101" s="182" t="e">
        <f>VLOOKUP(V101,'LİSTE-FORMÜLLER'!$U$1:$V$4,2,0)</f>
        <v>#N/A</v>
      </c>
      <c r="Y101" s="26"/>
      <c r="Z101" s="142" t="s">
        <v>876</v>
      </c>
      <c r="AA101" s="144" t="e">
        <f t="shared" si="19"/>
        <v>#VALUE!</v>
      </c>
      <c r="AB101" s="148" t="str">
        <f>IFERROR(VLOOKUP('DERS YÜKLERİ'!$B$3,T101:AA101,8,0),"")</f>
        <v/>
      </c>
      <c r="AC101" s="142" t="str">
        <f>IFERROR(VLOOKUP('DERS YÜKLERİ'!$B$4,T101:AA101,8,0),"")</f>
        <v/>
      </c>
      <c r="AD101" s="142" t="str">
        <f>IFERROR(VLOOKUP('DERS YÜKLERİ'!$B$5,T101:AA101,8,0),"")</f>
        <v/>
      </c>
      <c r="AE101" s="142" t="str">
        <f>IFERROR(VLOOKUP('DERS YÜKLERİ'!$B$6,T101:AA101,8,0),"")</f>
        <v/>
      </c>
      <c r="AF101" s="142" t="str">
        <f>IFERROR(VLOOKUP('DERS YÜKLERİ'!$B$7,T101:AA101,8,0),"")</f>
        <v/>
      </c>
      <c r="AG101" s="142" t="str">
        <f>IFERROR(VLOOKUP('DERS YÜKLERİ'!$B$8,T101:AA101,8,0),"")</f>
        <v/>
      </c>
      <c r="AH101" s="142" t="str">
        <f>IFERROR(VLOOKUP('DERS YÜKLERİ'!$B$9,T101:AA101,8,0),"")</f>
        <v/>
      </c>
      <c r="AI101" s="142" t="str">
        <f>IFERROR(VLOOKUP('DERS YÜKLERİ'!$B$10,T101:AA101,8,0),"")</f>
        <v/>
      </c>
      <c r="AJ101" s="142" t="str">
        <f>IFERROR(VLOOKUP('DERS YÜKLERİ'!$B$11,T101:AA101,8,0),"")</f>
        <v/>
      </c>
      <c r="AK101" s="142" t="str">
        <f>IFERROR(VLOOKUP('DERS YÜKLERİ'!$B$12,T101:AA101,8,0),"")</f>
        <v/>
      </c>
      <c r="AL101" s="142" t="str">
        <f>IFERROR(VLOOKUP('DERS YÜKLERİ'!$B$13,T101:AA101,8,0),"")</f>
        <v/>
      </c>
      <c r="AM101" s="142" t="str">
        <f>IFERROR(VLOOKUP('DERS YÜKLERİ'!$B$14,T101:AA101,8,0),"")</f>
        <v/>
      </c>
      <c r="AN101" s="142" t="str">
        <f>IFERROR(VLOOKUP('DERS YÜKLERİ'!$B$15,T101:AA101,8,0),"")</f>
        <v/>
      </c>
      <c r="AO101" s="142" t="str">
        <f>IFERROR(VLOOKUP('DERS YÜKLERİ'!$B$16,T101:AA101,8,0),"")</f>
        <v/>
      </c>
      <c r="AP101" s="142" t="str">
        <f>IFERROR(VLOOKUP('DERS YÜKLERİ'!$B$17,T101:AA101,8,0),"")</f>
        <v/>
      </c>
      <c r="AQ101" s="142" t="str">
        <f>IFERROR(VLOOKUP('DERS YÜKLERİ'!$B$18,T101:AA101,8,0),"")</f>
        <v/>
      </c>
      <c r="AR101" s="142" t="str">
        <f>IFERROR(VLOOKUP('DERS YÜKLERİ'!$B$19,T101:AA101,8,0),"")</f>
        <v/>
      </c>
      <c r="AS101" s="142" t="str">
        <f>IFERROR(VLOOKUP('DERS YÜKLERİ'!$B$20,T101:AA101,8,0),"")</f>
        <v/>
      </c>
      <c r="AT101" s="142" t="str">
        <f>IFERROR(VLOOKUP('DERS YÜKLERİ'!$B$21,T101:AA101,8,0),"")</f>
        <v/>
      </c>
      <c r="AU101" s="142" t="str">
        <f>IFERROR(VLOOKUP('DERS YÜKLERİ'!$B$22,T101:AA101,8,0),"")</f>
        <v/>
      </c>
      <c r="AV101" s="142" t="str">
        <f>IFERROR(VLOOKUP('DERS YÜKLERİ'!$B$23,T101:AA101,8,0),"")</f>
        <v/>
      </c>
      <c r="AW101" s="142" t="str">
        <f>IFERROR(VLOOKUP('DERS YÜKLERİ'!$B$25,T101:AA101,8,0),"")</f>
        <v/>
      </c>
      <c r="AX101" s="142" t="str">
        <f>IFERROR(VLOOKUP('DERS YÜKLERİ'!$B$26,T101:AA101,8,0),"")</f>
        <v/>
      </c>
      <c r="AY101" s="142" t="str">
        <f>IFERROR(VLOOKUP('DERS YÜKLERİ'!$B$27,T101:AA101,8,0),"")</f>
        <v/>
      </c>
      <c r="AZ101" s="142" t="str">
        <f>IFERROR(VLOOKUP('DERS YÜKLERİ'!$B$28,T101:AA101,8,0),"")</f>
        <v/>
      </c>
      <c r="BA101" s="142" t="str">
        <f>IFERROR(VLOOKUP('DERS YÜKLERİ'!$B$29,T101:AA101,8,0),"")</f>
        <v/>
      </c>
      <c r="BB101" s="142" t="str">
        <f>IFERROR(VLOOKUP('DERS YÜKLERİ'!$B$30,T101:AA101,8,0),"")</f>
        <v/>
      </c>
      <c r="BC101" s="142" t="str">
        <f>IFERROR(VLOOKUP('DERS YÜKLERİ'!$B$31,T101:AA101,8,0),"")</f>
        <v/>
      </c>
      <c r="BD101" s="142" t="str">
        <f>IFERROR(VLOOKUP('DERS YÜKLERİ'!$B$32,T101:AA101,8,0),"")</f>
        <v/>
      </c>
      <c r="BE101" s="142" t="str">
        <f>IFERROR(VLOOKUP('DERS YÜKLERİ'!$B$33,T101:AA101,8,0),"")</f>
        <v/>
      </c>
      <c r="BF101" s="142" t="str">
        <f>IFERROR(VLOOKUP('DERS YÜKLERİ'!$B$34,T101:AA101,8,0),"")</f>
        <v/>
      </c>
      <c r="BG101" s="142" t="str">
        <f>IFERROR(VLOOKUP('DERS YÜKLERİ'!$B$35,T101:AA101,8,0),"")</f>
        <v/>
      </c>
      <c r="BH101" s="142" t="str">
        <f>IFERROR(VLOOKUP('DERS YÜKLERİ'!$B$36,T101:AA101,8,0),"")</f>
        <v/>
      </c>
      <c r="BI101" s="142" t="str">
        <f>IFERROR(VLOOKUP('DERS YÜKLERİ'!$B$37,T101:AA101,8,0),"")</f>
        <v/>
      </c>
      <c r="BJ101" s="142" t="str">
        <f>IFERROR(VLOOKUP('DERS YÜKLERİ'!$B$38,T101:AA101,8,0),"")</f>
        <v/>
      </c>
      <c r="BK101" s="142" t="str">
        <f>IFERROR(VLOOKUP('DERS YÜKLERİ'!$B$39,T101:AA101,8,0),"")</f>
        <v/>
      </c>
      <c r="BL101" s="142" t="str">
        <f>IFERROR(VLOOKUP('DERS YÜKLERİ'!$B$40,T101:AA101,8,0),"")</f>
        <v/>
      </c>
      <c r="BM101" s="142" t="str">
        <f>IFERROR(VLOOKUP('DERS YÜKLERİ'!$B$41,T101:AA101,8,0),"")</f>
        <v/>
      </c>
      <c r="BN101" s="142" t="str">
        <f>IFERROR(VLOOKUP('DERS YÜKLERİ'!$B$42,T101:AA101,8,0),"")</f>
        <v/>
      </c>
      <c r="BO101" s="142" t="str">
        <f>IFERROR(VLOOKUP('DERS YÜKLERİ'!$B$43,T101:AA101,8,0),"")</f>
        <v/>
      </c>
      <c r="BP101" s="142" t="str">
        <f>IFERROR(VLOOKUP('DERS YÜKLERİ'!$B$44,T101:AA101,8,0),"")</f>
        <v/>
      </c>
      <c r="BQ101" s="142" t="str">
        <f>IFERROR(VLOOKUP('DERS YÜKLERİ'!$B$45,T101:AA101,8,0),"")</f>
        <v/>
      </c>
      <c r="BR101" s="142" t="str">
        <f>IFERROR(VLOOKUP('DERS YÜKLERİ'!$B$46,T101:AA101,8,0),"")</f>
        <v/>
      </c>
      <c r="BS101" s="142" t="str">
        <f>IFERROR(VLOOKUP('DERS YÜKLERİ'!$B$47,T101:AA101,8,0),"")</f>
        <v/>
      </c>
      <c r="BT101" s="26"/>
    </row>
    <row r="102" spans="1:72" ht="19.5" hidden="1" customHeight="1">
      <c r="A102" s="110" t="b">
        <v>0</v>
      </c>
      <c r="B102" s="112" t="str">
        <f t="shared" si="12"/>
        <v>KAPALI</v>
      </c>
      <c r="C102" s="1030"/>
      <c r="D102" s="115" t="str">
        <f>IFERROR(VLOOKUP(F102,'LİSTE-FORMÜLLER'!F:L,2,0),"-")</f>
        <v>-</v>
      </c>
      <c r="E102" s="116" t="str">
        <f>IFERROR(VLOOKUP(F102,'LİSTE-FORMÜLLER'!F:L,3,0),"-")</f>
        <v>-</v>
      </c>
      <c r="F102" s="117"/>
      <c r="G102" s="115" t="str">
        <f>IFERROR(VLOOKUP(F102,'LİSTE-FORMÜLLER'!F:L,5,0),"")</f>
        <v/>
      </c>
      <c r="H102" s="115" t="str">
        <f>IFERROR(VLOOKUP(F102,'LİSTE-FORMÜLLER'!F:L,7,0),"-")</f>
        <v>-</v>
      </c>
      <c r="I102" s="387"/>
      <c r="J102" s="388"/>
      <c r="K102" s="203"/>
      <c r="L102" s="121">
        <f t="shared" si="18"/>
        <v>2</v>
      </c>
      <c r="M102" s="121" t="str">
        <f>IFERROR(VLOOKUP(I102,'LİSTE-FORMÜLLER'!$B$2:$C$89,2,0),"*")</f>
        <v>*</v>
      </c>
      <c r="N102" s="20"/>
      <c r="O102" s="21"/>
      <c r="P102" s="21"/>
      <c r="Q102" s="21"/>
      <c r="R102" s="830" t="s">
        <v>876</v>
      </c>
      <c r="S102" s="253" t="e">
        <f t="shared" si="14"/>
        <v>#N/A</v>
      </c>
      <c r="T102" s="254" t="str">
        <f t="shared" si="17"/>
        <v>-</v>
      </c>
      <c r="U102" s="255">
        <f>COUNTIF('DERS PROGRAMI'!$H$5:$J$55,R102)</f>
        <v>117</v>
      </c>
      <c r="V102" s="256">
        <f>COUNTIF('DERS PROGRAMI'!$H$62:$J$106,R102)</f>
        <v>96</v>
      </c>
      <c r="W102" s="257" t="e">
        <f>VLOOKUP(U102,'LİSTE-FORMÜLLER'!$U$1:$V$4,2,0)</f>
        <v>#N/A</v>
      </c>
      <c r="X102" s="258" t="e">
        <f>VLOOKUP(V102,'LİSTE-FORMÜLLER'!$U$1:$V$4,2,0)</f>
        <v>#N/A</v>
      </c>
      <c r="Y102" s="26"/>
      <c r="Z102" s="142" t="s">
        <v>876</v>
      </c>
      <c r="AA102" s="144" t="e">
        <f t="shared" si="19"/>
        <v>#VALUE!</v>
      </c>
      <c r="AB102" s="148" t="str">
        <f>IFERROR(VLOOKUP('DERS YÜKLERİ'!$B$3,T102:AA102,8,0),"")</f>
        <v/>
      </c>
      <c r="AC102" s="142" t="str">
        <f>IFERROR(VLOOKUP('DERS YÜKLERİ'!$B$4,T102:AA102,8,0),"")</f>
        <v/>
      </c>
      <c r="AD102" s="142" t="str">
        <f>IFERROR(VLOOKUP('DERS YÜKLERİ'!$B$5,T102:AA102,8,0),"")</f>
        <v/>
      </c>
      <c r="AE102" s="142" t="str">
        <f>IFERROR(VLOOKUP('DERS YÜKLERİ'!$B$6,T102:AA102,8,0),"")</f>
        <v/>
      </c>
      <c r="AF102" s="142" t="str">
        <f>IFERROR(VLOOKUP('DERS YÜKLERİ'!$B$7,T102:AA102,8,0),"")</f>
        <v/>
      </c>
      <c r="AG102" s="142" t="str">
        <f>IFERROR(VLOOKUP('DERS YÜKLERİ'!$B$8,T102:AA102,8,0),"")</f>
        <v/>
      </c>
      <c r="AH102" s="142" t="str">
        <f>IFERROR(VLOOKUP('DERS YÜKLERİ'!$B$9,T102:AA102,8,0),"")</f>
        <v/>
      </c>
      <c r="AI102" s="142" t="str">
        <f>IFERROR(VLOOKUP('DERS YÜKLERİ'!$B$10,T102:AA102,8,0),"")</f>
        <v/>
      </c>
      <c r="AJ102" s="142" t="str">
        <f>IFERROR(VLOOKUP('DERS YÜKLERİ'!$B$11,T102:AA102,8,0),"")</f>
        <v/>
      </c>
      <c r="AK102" s="142" t="str">
        <f>IFERROR(VLOOKUP('DERS YÜKLERİ'!$B$12,T102:AA102,8,0),"")</f>
        <v/>
      </c>
      <c r="AL102" s="142" t="str">
        <f>IFERROR(VLOOKUP('DERS YÜKLERİ'!$B$13,T102:AA102,8,0),"")</f>
        <v/>
      </c>
      <c r="AM102" s="142" t="str">
        <f>IFERROR(VLOOKUP('DERS YÜKLERİ'!$B$14,T102:AA102,8,0),"")</f>
        <v/>
      </c>
      <c r="AN102" s="142" t="str">
        <f>IFERROR(VLOOKUP('DERS YÜKLERİ'!$B$15,T102:AA102,8,0),"")</f>
        <v/>
      </c>
      <c r="AO102" s="142" t="str">
        <f>IFERROR(VLOOKUP('DERS YÜKLERİ'!$B$16,T102:AA102,8,0),"")</f>
        <v/>
      </c>
      <c r="AP102" s="142" t="str">
        <f>IFERROR(VLOOKUP('DERS YÜKLERİ'!$B$17,T102:AA102,8,0),"")</f>
        <v/>
      </c>
      <c r="AQ102" s="142" t="str">
        <f>IFERROR(VLOOKUP('DERS YÜKLERİ'!$B$18,T102:AA102,8,0),"")</f>
        <v/>
      </c>
      <c r="AR102" s="142" t="str">
        <f>IFERROR(VLOOKUP('DERS YÜKLERİ'!$B$19,T102:AA102,8,0),"")</f>
        <v/>
      </c>
      <c r="AS102" s="142" t="str">
        <f>IFERROR(VLOOKUP('DERS YÜKLERİ'!$B$20,T102:AA102,8,0),"")</f>
        <v/>
      </c>
      <c r="AT102" s="142" t="str">
        <f>IFERROR(VLOOKUP('DERS YÜKLERİ'!$B$21,T102:AA102,8,0),"")</f>
        <v/>
      </c>
      <c r="AU102" s="142" t="str">
        <f>IFERROR(VLOOKUP('DERS YÜKLERİ'!$B$22,T102:AA102,8,0),"")</f>
        <v/>
      </c>
      <c r="AV102" s="142" t="str">
        <f>IFERROR(VLOOKUP('DERS YÜKLERİ'!$B$23,T102:AA102,8,0),"")</f>
        <v/>
      </c>
      <c r="AW102" s="142" t="str">
        <f>IFERROR(VLOOKUP('DERS YÜKLERİ'!$B$25,T102:AA102,8,0),"")</f>
        <v/>
      </c>
      <c r="AX102" s="142" t="str">
        <f>IFERROR(VLOOKUP('DERS YÜKLERİ'!$B$26,T102:AA102,8,0),"")</f>
        <v/>
      </c>
      <c r="AY102" s="142" t="str">
        <f>IFERROR(VLOOKUP('DERS YÜKLERİ'!$B$27,T102:AA102,8,0),"")</f>
        <v/>
      </c>
      <c r="AZ102" s="142" t="str">
        <f>IFERROR(VLOOKUP('DERS YÜKLERİ'!$B$28,T102:AA102,8,0),"")</f>
        <v/>
      </c>
      <c r="BA102" s="142" t="str">
        <f>IFERROR(VLOOKUP('DERS YÜKLERİ'!$B$29,T102:AA102,8,0),"")</f>
        <v/>
      </c>
      <c r="BB102" s="142" t="str">
        <f>IFERROR(VLOOKUP('DERS YÜKLERİ'!$B$30,T102:AA102,8,0),"")</f>
        <v/>
      </c>
      <c r="BC102" s="142" t="str">
        <f>IFERROR(VLOOKUP('DERS YÜKLERİ'!$B$31,T102:AA102,8,0),"")</f>
        <v/>
      </c>
      <c r="BD102" s="142" t="str">
        <f>IFERROR(VLOOKUP('DERS YÜKLERİ'!$B$32,T102:AA102,8,0),"")</f>
        <v/>
      </c>
      <c r="BE102" s="142" t="str">
        <f>IFERROR(VLOOKUP('DERS YÜKLERİ'!$B$33,T102:AA102,8,0),"")</f>
        <v/>
      </c>
      <c r="BF102" s="142" t="str">
        <f>IFERROR(VLOOKUP('DERS YÜKLERİ'!$B$34,T102:AA102,8,0),"")</f>
        <v/>
      </c>
      <c r="BG102" s="142" t="str">
        <f>IFERROR(VLOOKUP('DERS YÜKLERİ'!$B$35,T102:AA102,8,0),"")</f>
        <v/>
      </c>
      <c r="BH102" s="142" t="str">
        <f>IFERROR(VLOOKUP('DERS YÜKLERİ'!$B$36,T102:AA102,8,0),"")</f>
        <v/>
      </c>
      <c r="BI102" s="142" t="str">
        <f>IFERROR(VLOOKUP('DERS YÜKLERİ'!$B$37,T102:AA102,8,0),"")</f>
        <v/>
      </c>
      <c r="BJ102" s="142" t="str">
        <f>IFERROR(VLOOKUP('DERS YÜKLERİ'!$B$38,T102:AA102,8,0),"")</f>
        <v/>
      </c>
      <c r="BK102" s="142" t="str">
        <f>IFERROR(VLOOKUP('DERS YÜKLERİ'!$B$39,T102:AA102,8,0),"")</f>
        <v/>
      </c>
      <c r="BL102" s="142" t="str">
        <f>IFERROR(VLOOKUP('DERS YÜKLERİ'!$B$40,T102:AA102,8,0),"")</f>
        <v/>
      </c>
      <c r="BM102" s="142" t="str">
        <f>IFERROR(VLOOKUP('DERS YÜKLERİ'!$B$41,T102:AA102,8,0),"")</f>
        <v/>
      </c>
      <c r="BN102" s="142" t="str">
        <f>IFERROR(VLOOKUP('DERS YÜKLERİ'!$B$42,T102:AA102,8,0),"")</f>
        <v/>
      </c>
      <c r="BO102" s="142" t="str">
        <f>IFERROR(VLOOKUP('DERS YÜKLERİ'!$B$43,T102:AA102,8,0),"")</f>
        <v/>
      </c>
      <c r="BP102" s="142" t="str">
        <f>IFERROR(VLOOKUP('DERS YÜKLERİ'!$B$44,T102:AA102,8,0),"")</f>
        <v/>
      </c>
      <c r="BQ102" s="142" t="str">
        <f>IFERROR(VLOOKUP('DERS YÜKLERİ'!$B$45,T102:AA102,8,0),"")</f>
        <v/>
      </c>
      <c r="BR102" s="142" t="str">
        <f>IFERROR(VLOOKUP('DERS YÜKLERİ'!$B$46,T102:AA102,8,0),"")</f>
        <v/>
      </c>
      <c r="BS102" s="142" t="str">
        <f>IFERROR(VLOOKUP('DERS YÜKLERİ'!$B$47,T102:AA102,8,0),"")</f>
        <v/>
      </c>
      <c r="BT102" s="26"/>
    </row>
    <row r="103" spans="1:72" ht="19.5" customHeight="1">
      <c r="A103" s="260">
        <f>COUNTIF(B47:B102,"AÇIK")</f>
        <v>10</v>
      </c>
      <c r="B103" s="112"/>
      <c r="C103" s="1031"/>
      <c r="D103" s="833"/>
      <c r="E103" s="265"/>
      <c r="F103" s="834"/>
      <c r="G103" s="835"/>
      <c r="H103" s="262"/>
      <c r="I103" s="836"/>
      <c r="J103" s="475"/>
      <c r="K103" s="476"/>
      <c r="L103" s="121"/>
      <c r="M103" s="121"/>
      <c r="N103" s="20"/>
      <c r="O103" s="21"/>
      <c r="P103" s="21"/>
      <c r="Q103" s="21"/>
      <c r="R103" s="271">
        <f>COUNTA(R47:R102)</f>
        <v>56</v>
      </c>
      <c r="S103" s="10"/>
      <c r="T103" s="272" t="str">
        <f>IF(A103=R103,"OK","AÇILACAK DERSLERDE HATA VAR")</f>
        <v>AÇILACAK DERSLERDE HATA VAR</v>
      </c>
      <c r="U103" s="273"/>
      <c r="V103" s="274"/>
      <c r="W103" s="272"/>
      <c r="X103" s="272"/>
      <c r="Y103" s="26"/>
      <c r="Z103" s="142"/>
      <c r="AA103" s="144"/>
      <c r="AB103" s="148" t="str">
        <f>IFERROR(VLOOKUP('DERS YÜKLERİ'!$B$3,T103:AA103,8,0),"")</f>
        <v/>
      </c>
      <c r="AC103" s="142" t="str">
        <f>IFERROR(VLOOKUP('DERS YÜKLERİ'!$B$4,T103:AA103,8,0),"")</f>
        <v/>
      </c>
      <c r="AD103" s="142" t="str">
        <f>IFERROR(VLOOKUP('DERS YÜKLERİ'!$B$5,T103:AA103,8,0),"")</f>
        <v/>
      </c>
      <c r="AE103" s="142" t="str">
        <f>IFERROR(VLOOKUP('DERS YÜKLERİ'!$B$6,T103:AA103,8,0),"")</f>
        <v/>
      </c>
      <c r="AF103" s="142" t="str">
        <f>IFERROR(VLOOKUP('DERS YÜKLERİ'!$B$7,T103:AA103,8,0),"")</f>
        <v/>
      </c>
      <c r="AG103" s="142" t="str">
        <f>IFERROR(VLOOKUP('DERS YÜKLERİ'!$B$8,T103:AA103,8,0),"")</f>
        <v/>
      </c>
      <c r="AH103" s="142" t="str">
        <f>IFERROR(VLOOKUP('DERS YÜKLERİ'!$B$9,T103:AA103,8,0),"")</f>
        <v/>
      </c>
      <c r="AI103" s="142" t="str">
        <f>IFERROR(VLOOKUP('DERS YÜKLERİ'!$B$10,T103:AA103,8,0),"")</f>
        <v/>
      </c>
      <c r="AJ103" s="142" t="str">
        <f>IFERROR(VLOOKUP('DERS YÜKLERİ'!$B$11,T103:AA103,8,0),"")</f>
        <v/>
      </c>
      <c r="AK103" s="142" t="str">
        <f>IFERROR(VLOOKUP('DERS YÜKLERİ'!$B$12,T103:AA103,8,0),"")</f>
        <v/>
      </c>
      <c r="AL103" s="142" t="str">
        <f>IFERROR(VLOOKUP('DERS YÜKLERİ'!$B$13,T103:AA103,8,0),"")</f>
        <v/>
      </c>
      <c r="AM103" s="142" t="str">
        <f>IFERROR(VLOOKUP('DERS YÜKLERİ'!$B$14,T103:AA103,8,0),"")</f>
        <v/>
      </c>
      <c r="AN103" s="142" t="str">
        <f>IFERROR(VLOOKUP('DERS YÜKLERİ'!$B$15,T103:AA103,8,0),"")</f>
        <v/>
      </c>
      <c r="AO103" s="142" t="str">
        <f>IFERROR(VLOOKUP('DERS YÜKLERİ'!$B$16,T103:AA103,8,0),"")</f>
        <v/>
      </c>
      <c r="AP103" s="142" t="str">
        <f>IFERROR(VLOOKUP('DERS YÜKLERİ'!$B$17,T103:AA103,8,0),"")</f>
        <v/>
      </c>
      <c r="AQ103" s="142" t="str">
        <f>IFERROR(VLOOKUP('DERS YÜKLERİ'!$B$18,T103:AA103,8,0),"")</f>
        <v/>
      </c>
      <c r="AR103" s="142" t="str">
        <f>IFERROR(VLOOKUP('DERS YÜKLERİ'!$B$19,T103:AA103,8,0),"")</f>
        <v/>
      </c>
      <c r="AS103" s="142" t="str">
        <f>IFERROR(VLOOKUP('DERS YÜKLERİ'!$B$20,T103:AA103,8,0),"")</f>
        <v/>
      </c>
      <c r="AT103" s="142" t="str">
        <f>IFERROR(VLOOKUP('DERS YÜKLERİ'!$B$21,T103:AA103,8,0),"")</f>
        <v/>
      </c>
      <c r="AU103" s="142" t="str">
        <f>IFERROR(VLOOKUP('DERS YÜKLERİ'!$B$22,T103:AA103,8,0),"")</f>
        <v/>
      </c>
      <c r="AV103" s="142" t="str">
        <f>IFERROR(VLOOKUP('DERS YÜKLERİ'!$B$23,T103:AA103,8,0),"")</f>
        <v/>
      </c>
      <c r="AW103" s="142" t="str">
        <f>IFERROR(VLOOKUP('DERS YÜKLERİ'!$B$25,T103:AA103,8,0),"")</f>
        <v/>
      </c>
      <c r="AX103" s="142" t="str">
        <f>IFERROR(VLOOKUP('DERS YÜKLERİ'!$B$26,T103:AA103,8,0),"")</f>
        <v/>
      </c>
      <c r="AY103" s="142" t="str">
        <f>IFERROR(VLOOKUP('DERS YÜKLERİ'!$B$27,T103:AA103,8,0),"")</f>
        <v/>
      </c>
      <c r="AZ103" s="142" t="str">
        <f>IFERROR(VLOOKUP('DERS YÜKLERİ'!$B$28,T103:AA103,8,0),"")</f>
        <v/>
      </c>
      <c r="BA103" s="142" t="str">
        <f>IFERROR(VLOOKUP('DERS YÜKLERİ'!$B$29,T103:AA103,8,0),"")</f>
        <v/>
      </c>
      <c r="BB103" s="142" t="str">
        <f>IFERROR(VLOOKUP('DERS YÜKLERİ'!$B$30,T103:AA103,8,0),"")</f>
        <v/>
      </c>
      <c r="BC103" s="142" t="str">
        <f>IFERROR(VLOOKUP('DERS YÜKLERİ'!$B$31,T103:AA103,8,0),"")</f>
        <v/>
      </c>
      <c r="BD103" s="142" t="str">
        <f>IFERROR(VLOOKUP('DERS YÜKLERİ'!$B$32,T103:AA103,8,0),"")</f>
        <v/>
      </c>
      <c r="BE103" s="142" t="str">
        <f>IFERROR(VLOOKUP('DERS YÜKLERİ'!$B$33,T103:AA103,8,0),"")</f>
        <v/>
      </c>
      <c r="BF103" s="142" t="str">
        <f>IFERROR(VLOOKUP('DERS YÜKLERİ'!$B$34,T103:AA103,8,0),"")</f>
        <v/>
      </c>
      <c r="BG103" s="142" t="str">
        <f>IFERROR(VLOOKUP('DERS YÜKLERİ'!$B$35,T103:AA103,8,0),"")</f>
        <v/>
      </c>
      <c r="BH103" s="142" t="str">
        <f>IFERROR(VLOOKUP('DERS YÜKLERİ'!$B$36,T103:AA103,8,0),"")</f>
        <v/>
      </c>
      <c r="BI103" s="142" t="str">
        <f>IFERROR(VLOOKUP('DERS YÜKLERİ'!$B$37,T103:AA103,8,0),"")</f>
        <v/>
      </c>
      <c r="BJ103" s="142" t="str">
        <f>IFERROR(VLOOKUP('DERS YÜKLERİ'!$B$38,T103:AA103,8,0),"")</f>
        <v/>
      </c>
      <c r="BK103" s="142" t="str">
        <f>IFERROR(VLOOKUP('DERS YÜKLERİ'!$B$39,T103:AA103,8,0),"")</f>
        <v/>
      </c>
      <c r="BL103" s="142" t="str">
        <f>IFERROR(VLOOKUP('DERS YÜKLERİ'!$B$40,T103:AA103,8,0),"")</f>
        <v/>
      </c>
      <c r="BM103" s="142" t="str">
        <f>IFERROR(VLOOKUP('DERS YÜKLERİ'!$B$41,T103:AA103,8,0),"")</f>
        <v/>
      </c>
      <c r="BN103" s="142" t="str">
        <f>IFERROR(VLOOKUP('DERS YÜKLERİ'!$B$42,T103:AA103,8,0),"")</f>
        <v/>
      </c>
      <c r="BO103" s="142" t="str">
        <f>IFERROR(VLOOKUP('DERS YÜKLERİ'!$B$43,T103:AA103,8,0),"")</f>
        <v/>
      </c>
      <c r="BP103" s="142" t="str">
        <f>IFERROR(VLOOKUP('DERS YÜKLERİ'!$B$44,T103:AA103,8,0),"")</f>
        <v/>
      </c>
      <c r="BQ103" s="142" t="str">
        <f>IFERROR(VLOOKUP('DERS YÜKLERİ'!$B$45,T103:AA103,8,0),"")</f>
        <v/>
      </c>
      <c r="BR103" s="142" t="str">
        <f>IFERROR(VLOOKUP('DERS YÜKLERİ'!$B$46,T103:AA103,8,0),"")</f>
        <v/>
      </c>
      <c r="BS103" s="142" t="str">
        <f>IFERROR(VLOOKUP('DERS YÜKLERİ'!$B$47,T103:AA103,8,0),"")</f>
        <v/>
      </c>
      <c r="BT103" s="26"/>
    </row>
    <row r="104" spans="1:72" ht="19.5" customHeight="1">
      <c r="A104" s="14"/>
      <c r="B104" s="29"/>
      <c r="C104" s="29"/>
      <c r="D104" s="14"/>
      <c r="E104" s="838"/>
      <c r="F104" s="839"/>
      <c r="G104" s="14"/>
      <c r="H104" s="279"/>
      <c r="I104" s="14"/>
      <c r="J104" s="279"/>
      <c r="K104" s="14"/>
      <c r="L104" s="121"/>
      <c r="M104" s="121"/>
      <c r="N104" s="20"/>
      <c r="O104" s="21"/>
      <c r="P104" s="21"/>
      <c r="Q104" s="21"/>
      <c r="R104" s="14"/>
      <c r="S104" s="10"/>
      <c r="T104" s="272"/>
      <c r="U104" s="283"/>
      <c r="V104" s="284"/>
      <c r="W104" s="272"/>
      <c r="X104" s="272"/>
      <c r="Y104" s="26"/>
      <c r="Z104" s="142"/>
      <c r="AA104" s="144"/>
      <c r="AB104" s="148" t="str">
        <f>IFERROR(VLOOKUP('DERS YÜKLERİ'!$B$3,T104:AA104,8,0),"")</f>
        <v/>
      </c>
      <c r="AC104" s="142" t="str">
        <f>IFERROR(VLOOKUP('DERS YÜKLERİ'!$B$4,T104:AA104,8,0),"")</f>
        <v/>
      </c>
      <c r="AD104" s="142" t="str">
        <f>IFERROR(VLOOKUP('DERS YÜKLERİ'!$B$5,T104:AA104,8,0),"")</f>
        <v/>
      </c>
      <c r="AE104" s="142" t="str">
        <f>IFERROR(VLOOKUP('DERS YÜKLERİ'!$B$6,T104:AA104,8,0),"")</f>
        <v/>
      </c>
      <c r="AF104" s="142" t="str">
        <f>IFERROR(VLOOKUP('DERS YÜKLERİ'!$B$7,T104:AA104,8,0),"")</f>
        <v/>
      </c>
      <c r="AG104" s="142" t="str">
        <f>IFERROR(VLOOKUP('DERS YÜKLERİ'!$B$8,T104:AA104,8,0),"")</f>
        <v/>
      </c>
      <c r="AH104" s="142" t="str">
        <f>IFERROR(VLOOKUP('DERS YÜKLERİ'!$B$9,T104:AA104,8,0),"")</f>
        <v/>
      </c>
      <c r="AI104" s="142" t="str">
        <f>IFERROR(VLOOKUP('DERS YÜKLERİ'!$B$10,T104:AA104,8,0),"")</f>
        <v/>
      </c>
      <c r="AJ104" s="142" t="str">
        <f>IFERROR(VLOOKUP('DERS YÜKLERİ'!$B$11,T104:AA104,8,0),"")</f>
        <v/>
      </c>
      <c r="AK104" s="142" t="str">
        <f>IFERROR(VLOOKUP('DERS YÜKLERİ'!$B$12,T104:AA104,8,0),"")</f>
        <v/>
      </c>
      <c r="AL104" s="142" t="str">
        <f>IFERROR(VLOOKUP('DERS YÜKLERİ'!$B$13,T104:AA104,8,0),"")</f>
        <v/>
      </c>
      <c r="AM104" s="142" t="str">
        <f>IFERROR(VLOOKUP('DERS YÜKLERİ'!$B$14,T104:AA104,8,0),"")</f>
        <v/>
      </c>
      <c r="AN104" s="142" t="str">
        <f>IFERROR(VLOOKUP('DERS YÜKLERİ'!$B$15,T104:AA104,8,0),"")</f>
        <v/>
      </c>
      <c r="AO104" s="142" t="str">
        <f>IFERROR(VLOOKUP('DERS YÜKLERİ'!$B$16,T104:AA104,8,0),"")</f>
        <v/>
      </c>
      <c r="AP104" s="142" t="str">
        <f>IFERROR(VLOOKUP('DERS YÜKLERİ'!$B$17,T104:AA104,8,0),"")</f>
        <v/>
      </c>
      <c r="AQ104" s="142" t="str">
        <f>IFERROR(VLOOKUP('DERS YÜKLERİ'!$B$18,T104:AA104,8,0),"")</f>
        <v/>
      </c>
      <c r="AR104" s="142" t="str">
        <f>IFERROR(VLOOKUP('DERS YÜKLERİ'!$B$19,T104:AA104,8,0),"")</f>
        <v/>
      </c>
      <c r="AS104" s="142" t="str">
        <f>IFERROR(VLOOKUP('DERS YÜKLERİ'!$B$20,T104:AA104,8,0),"")</f>
        <v/>
      </c>
      <c r="AT104" s="142" t="str">
        <f>IFERROR(VLOOKUP('DERS YÜKLERİ'!$B$21,T104:AA104,8,0),"")</f>
        <v/>
      </c>
      <c r="AU104" s="142" t="str">
        <f>IFERROR(VLOOKUP('DERS YÜKLERİ'!$B$22,T104:AA104,8,0),"")</f>
        <v/>
      </c>
      <c r="AV104" s="142" t="str">
        <f>IFERROR(VLOOKUP('DERS YÜKLERİ'!$B$23,T104:AA104,8,0),"")</f>
        <v/>
      </c>
      <c r="AW104" s="142" t="str">
        <f>IFERROR(VLOOKUP('DERS YÜKLERİ'!$B$25,T104:AA104,8,0),"")</f>
        <v/>
      </c>
      <c r="AX104" s="142" t="str">
        <f>IFERROR(VLOOKUP('DERS YÜKLERİ'!$B$26,T104:AA104,8,0),"")</f>
        <v/>
      </c>
      <c r="AY104" s="142" t="str">
        <f>IFERROR(VLOOKUP('DERS YÜKLERİ'!$B$27,T104:AA104,8,0),"")</f>
        <v/>
      </c>
      <c r="AZ104" s="142" t="str">
        <f>IFERROR(VLOOKUP('DERS YÜKLERİ'!$B$28,T104:AA104,8,0),"")</f>
        <v/>
      </c>
      <c r="BA104" s="142" t="str">
        <f>IFERROR(VLOOKUP('DERS YÜKLERİ'!$B$29,T104:AA104,8,0),"")</f>
        <v/>
      </c>
      <c r="BB104" s="142" t="str">
        <f>IFERROR(VLOOKUP('DERS YÜKLERİ'!$B$30,T104:AA104,8,0),"")</f>
        <v/>
      </c>
      <c r="BC104" s="142" t="str">
        <f>IFERROR(VLOOKUP('DERS YÜKLERİ'!$B$31,T104:AA104,8,0),"")</f>
        <v/>
      </c>
      <c r="BD104" s="142" t="str">
        <f>IFERROR(VLOOKUP('DERS YÜKLERİ'!$B$32,T104:AA104,8,0),"")</f>
        <v/>
      </c>
      <c r="BE104" s="142" t="str">
        <f>IFERROR(VLOOKUP('DERS YÜKLERİ'!$B$33,T104:AA104,8,0),"")</f>
        <v/>
      </c>
      <c r="BF104" s="142" t="str">
        <f>IFERROR(VLOOKUP('DERS YÜKLERİ'!$B$34,T104:AA104,8,0),"")</f>
        <v/>
      </c>
      <c r="BG104" s="142" t="str">
        <f>IFERROR(VLOOKUP('DERS YÜKLERİ'!$B$35,T104:AA104,8,0),"")</f>
        <v/>
      </c>
      <c r="BH104" s="142" t="str">
        <f>IFERROR(VLOOKUP('DERS YÜKLERİ'!$B$36,T104:AA104,8,0),"")</f>
        <v/>
      </c>
      <c r="BI104" s="142" t="str">
        <f>IFERROR(VLOOKUP('DERS YÜKLERİ'!$B$37,T104:AA104,8,0),"")</f>
        <v/>
      </c>
      <c r="BJ104" s="142" t="str">
        <f>IFERROR(VLOOKUP('DERS YÜKLERİ'!$B$38,T104:AA104,8,0),"")</f>
        <v/>
      </c>
      <c r="BK104" s="142" t="str">
        <f>IFERROR(VLOOKUP('DERS YÜKLERİ'!$B$39,T104:AA104,8,0),"")</f>
        <v/>
      </c>
      <c r="BL104" s="142" t="str">
        <f>IFERROR(VLOOKUP('DERS YÜKLERİ'!$B$40,T104:AA104,8,0),"")</f>
        <v/>
      </c>
      <c r="BM104" s="142" t="str">
        <f>IFERROR(VLOOKUP('DERS YÜKLERİ'!$B$41,T104:AA104,8,0),"")</f>
        <v/>
      </c>
      <c r="BN104" s="142" t="str">
        <f>IFERROR(VLOOKUP('DERS YÜKLERİ'!$B$42,T104:AA104,8,0),"")</f>
        <v/>
      </c>
      <c r="BO104" s="142" t="str">
        <f>IFERROR(VLOOKUP('DERS YÜKLERİ'!$B$43,T104:AA104,8,0),"")</f>
        <v/>
      </c>
      <c r="BP104" s="142" t="str">
        <f>IFERROR(VLOOKUP('DERS YÜKLERİ'!$B$44,T104:AA104,8,0),"")</f>
        <v/>
      </c>
      <c r="BQ104" s="142" t="str">
        <f>IFERROR(VLOOKUP('DERS YÜKLERİ'!$B$45,T104:AA104,8,0),"")</f>
        <v/>
      </c>
      <c r="BR104" s="142" t="str">
        <f>IFERROR(VLOOKUP('DERS YÜKLERİ'!$B$46,T104:AA104,8,0),"")</f>
        <v/>
      </c>
      <c r="BS104" s="142" t="str">
        <f>IFERROR(VLOOKUP('DERS YÜKLERİ'!$B$47,T104:AA104,8,0),"")</f>
        <v/>
      </c>
      <c r="BT104" s="26"/>
    </row>
    <row r="105" spans="1:72" ht="19.5" customHeight="1">
      <c r="A105" s="14"/>
      <c r="B105" s="30"/>
      <c r="C105" s="1037" t="s">
        <v>14</v>
      </c>
      <c r="D105" s="1038" t="s">
        <v>4</v>
      </c>
      <c r="E105" s="1038" t="s">
        <v>15</v>
      </c>
      <c r="F105" s="1038" t="s">
        <v>16</v>
      </c>
      <c r="G105" s="840" t="s">
        <v>17</v>
      </c>
      <c r="H105" s="1039" t="s">
        <v>18</v>
      </c>
      <c r="I105" s="1038" t="s">
        <v>19</v>
      </c>
      <c r="J105" s="1059" t="s">
        <v>20</v>
      </c>
      <c r="K105" s="1043" t="s">
        <v>21</v>
      </c>
      <c r="L105" s="121"/>
      <c r="M105" s="121"/>
      <c r="N105" s="20"/>
      <c r="O105" s="21"/>
      <c r="P105" s="21"/>
      <c r="Q105" s="21"/>
      <c r="R105" s="41" t="s">
        <v>24</v>
      </c>
      <c r="S105" s="43"/>
      <c r="T105" s="44"/>
      <c r="U105" s="1045" t="s">
        <v>27</v>
      </c>
      <c r="V105" s="1018"/>
      <c r="W105" s="45"/>
      <c r="X105" s="45"/>
      <c r="Y105" s="26"/>
      <c r="Z105" s="142"/>
      <c r="AA105" s="144"/>
      <c r="AB105" s="148" t="str">
        <f>IFERROR(VLOOKUP('DERS YÜKLERİ'!$B$3,T105:AA105,8,0),"")</f>
        <v/>
      </c>
      <c r="AC105" s="142" t="str">
        <f>IFERROR(VLOOKUP('DERS YÜKLERİ'!$B$4,T105:AA105,8,0),"")</f>
        <v/>
      </c>
      <c r="AD105" s="142" t="str">
        <f>IFERROR(VLOOKUP('DERS YÜKLERİ'!$B$5,T105:AA105,8,0),"")</f>
        <v/>
      </c>
      <c r="AE105" s="142" t="str">
        <f>IFERROR(VLOOKUP('DERS YÜKLERİ'!$B$6,T105:AA105,8,0),"")</f>
        <v/>
      </c>
      <c r="AF105" s="142" t="str">
        <f>IFERROR(VLOOKUP('DERS YÜKLERİ'!$B$7,T105:AA105,8,0),"")</f>
        <v/>
      </c>
      <c r="AG105" s="142" t="str">
        <f>IFERROR(VLOOKUP('DERS YÜKLERİ'!$B$8,T105:AA105,8,0),"")</f>
        <v/>
      </c>
      <c r="AH105" s="142" t="str">
        <f>IFERROR(VLOOKUP('DERS YÜKLERİ'!$B$9,T105:AA105,8,0),"")</f>
        <v/>
      </c>
      <c r="AI105" s="142" t="str">
        <f>IFERROR(VLOOKUP('DERS YÜKLERİ'!$B$10,T105:AA105,8,0),"")</f>
        <v/>
      </c>
      <c r="AJ105" s="142" t="str">
        <f>IFERROR(VLOOKUP('DERS YÜKLERİ'!$B$11,T105:AA105,8,0),"")</f>
        <v/>
      </c>
      <c r="AK105" s="142" t="str">
        <f>IFERROR(VLOOKUP('DERS YÜKLERİ'!$B$12,T105:AA105,8,0),"")</f>
        <v/>
      </c>
      <c r="AL105" s="142" t="str">
        <f>IFERROR(VLOOKUP('DERS YÜKLERİ'!$B$13,T105:AA105,8,0),"")</f>
        <v/>
      </c>
      <c r="AM105" s="142" t="str">
        <f>IFERROR(VLOOKUP('DERS YÜKLERİ'!$B$14,T105:AA105,8,0),"")</f>
        <v/>
      </c>
      <c r="AN105" s="142" t="str">
        <f>IFERROR(VLOOKUP('DERS YÜKLERİ'!$B$15,T105:AA105,8,0),"")</f>
        <v/>
      </c>
      <c r="AO105" s="142" t="str">
        <f>IFERROR(VLOOKUP('DERS YÜKLERİ'!$B$16,T105:AA105,8,0),"")</f>
        <v/>
      </c>
      <c r="AP105" s="142" t="str">
        <f>IFERROR(VLOOKUP('DERS YÜKLERİ'!$B$17,T105:AA105,8,0),"")</f>
        <v/>
      </c>
      <c r="AQ105" s="142" t="str">
        <f>IFERROR(VLOOKUP('DERS YÜKLERİ'!$B$18,T105:AA105,8,0),"")</f>
        <v/>
      </c>
      <c r="AR105" s="142" t="str">
        <f>IFERROR(VLOOKUP('DERS YÜKLERİ'!$B$19,T105:AA105,8,0),"")</f>
        <v/>
      </c>
      <c r="AS105" s="142" t="str">
        <f>IFERROR(VLOOKUP('DERS YÜKLERİ'!$B$20,T105:AA105,8,0),"")</f>
        <v/>
      </c>
      <c r="AT105" s="142" t="str">
        <f>IFERROR(VLOOKUP('DERS YÜKLERİ'!$B$21,T105:AA105,8,0),"")</f>
        <v/>
      </c>
      <c r="AU105" s="142" t="str">
        <f>IFERROR(VLOOKUP('DERS YÜKLERİ'!$B$22,T105:AA105,8,0),"")</f>
        <v/>
      </c>
      <c r="AV105" s="142" t="str">
        <f>IFERROR(VLOOKUP('DERS YÜKLERİ'!$B$23,T105:AA105,8,0),"")</f>
        <v/>
      </c>
      <c r="AW105" s="142" t="str">
        <f>IFERROR(VLOOKUP('DERS YÜKLERİ'!$B$25,T105:AA105,8,0),"")</f>
        <v/>
      </c>
      <c r="AX105" s="142" t="str">
        <f>IFERROR(VLOOKUP('DERS YÜKLERİ'!$B$26,T105:AA105,8,0),"")</f>
        <v/>
      </c>
      <c r="AY105" s="142" t="str">
        <f>IFERROR(VLOOKUP('DERS YÜKLERİ'!$B$27,T105:AA105,8,0),"")</f>
        <v/>
      </c>
      <c r="AZ105" s="142" t="str">
        <f>IFERROR(VLOOKUP('DERS YÜKLERİ'!$B$28,T105:AA105,8,0),"")</f>
        <v/>
      </c>
      <c r="BA105" s="142" t="str">
        <f>IFERROR(VLOOKUP('DERS YÜKLERİ'!$B$29,T105:AA105,8,0),"")</f>
        <v/>
      </c>
      <c r="BB105" s="142" t="str">
        <f>IFERROR(VLOOKUP('DERS YÜKLERİ'!$B$30,T105:AA105,8,0),"")</f>
        <v/>
      </c>
      <c r="BC105" s="142" t="str">
        <f>IFERROR(VLOOKUP('DERS YÜKLERİ'!$B$31,T105:AA105,8,0),"")</f>
        <v/>
      </c>
      <c r="BD105" s="142" t="str">
        <f>IFERROR(VLOOKUP('DERS YÜKLERİ'!$B$32,T105:AA105,8,0),"")</f>
        <v/>
      </c>
      <c r="BE105" s="142" t="str">
        <f>IFERROR(VLOOKUP('DERS YÜKLERİ'!$B$33,T105:AA105,8,0),"")</f>
        <v/>
      </c>
      <c r="BF105" s="142" t="str">
        <f>IFERROR(VLOOKUP('DERS YÜKLERİ'!$B$34,T105:AA105,8,0),"")</f>
        <v/>
      </c>
      <c r="BG105" s="142" t="str">
        <f>IFERROR(VLOOKUP('DERS YÜKLERİ'!$B$35,T105:AA105,8,0),"")</f>
        <v/>
      </c>
      <c r="BH105" s="142" t="str">
        <f>IFERROR(VLOOKUP('DERS YÜKLERİ'!$B$36,T105:AA105,8,0),"")</f>
        <v/>
      </c>
      <c r="BI105" s="142" t="str">
        <f>IFERROR(VLOOKUP('DERS YÜKLERİ'!$B$37,T105:AA105,8,0),"")</f>
        <v/>
      </c>
      <c r="BJ105" s="142" t="str">
        <f>IFERROR(VLOOKUP('DERS YÜKLERİ'!$B$38,T105:AA105,8,0),"")</f>
        <v/>
      </c>
      <c r="BK105" s="142" t="str">
        <f>IFERROR(VLOOKUP('DERS YÜKLERİ'!$B$39,T105:AA105,8,0),"")</f>
        <v/>
      </c>
      <c r="BL105" s="142" t="str">
        <f>IFERROR(VLOOKUP('DERS YÜKLERİ'!$B$40,T105:AA105,8,0),"")</f>
        <v/>
      </c>
      <c r="BM105" s="142" t="str">
        <f>IFERROR(VLOOKUP('DERS YÜKLERİ'!$B$41,T105:AA105,8,0),"")</f>
        <v/>
      </c>
      <c r="BN105" s="142" t="str">
        <f>IFERROR(VLOOKUP('DERS YÜKLERİ'!$B$42,T105:AA105,8,0),"")</f>
        <v/>
      </c>
      <c r="BO105" s="142" t="str">
        <f>IFERROR(VLOOKUP('DERS YÜKLERİ'!$B$43,T105:AA105,8,0),"")</f>
        <v/>
      </c>
      <c r="BP105" s="142" t="str">
        <f>IFERROR(VLOOKUP('DERS YÜKLERİ'!$B$44,T105:AA105,8,0),"")</f>
        <v/>
      </c>
      <c r="BQ105" s="142" t="str">
        <f>IFERROR(VLOOKUP('DERS YÜKLERİ'!$B$45,T105:AA105,8,0),"")</f>
        <v/>
      </c>
      <c r="BR105" s="142" t="str">
        <f>IFERROR(VLOOKUP('DERS YÜKLERİ'!$B$46,T105:AA105,8,0),"")</f>
        <v/>
      </c>
      <c r="BS105" s="142" t="str">
        <f>IFERROR(VLOOKUP('DERS YÜKLERİ'!$B$47,T105:AA105,8,0),"")</f>
        <v/>
      </c>
      <c r="BT105" s="26"/>
    </row>
    <row r="106" spans="1:72" ht="19.5" customHeight="1">
      <c r="A106" s="14"/>
      <c r="B106" s="30"/>
      <c r="C106" s="1033"/>
      <c r="D106" s="1035"/>
      <c r="E106" s="1035"/>
      <c r="F106" s="1035"/>
      <c r="G106" s="841" t="s">
        <v>45</v>
      </c>
      <c r="H106" s="1035"/>
      <c r="I106" s="1035"/>
      <c r="J106" s="1042"/>
      <c r="K106" s="1044"/>
      <c r="L106" s="121"/>
      <c r="M106" s="121"/>
      <c r="N106" s="20"/>
      <c r="O106" s="21"/>
      <c r="P106" s="21"/>
      <c r="Q106" s="21"/>
      <c r="R106" s="519" t="s">
        <v>869</v>
      </c>
      <c r="S106" s="520"/>
      <c r="T106" s="521" t="s">
        <v>53</v>
      </c>
      <c r="U106" s="522" t="s">
        <v>54</v>
      </c>
      <c r="V106" s="523" t="s">
        <v>56</v>
      </c>
      <c r="W106" s="524" t="s">
        <v>54</v>
      </c>
      <c r="X106" s="525" t="s">
        <v>56</v>
      </c>
      <c r="Y106" s="26"/>
      <c r="Z106" s="142"/>
      <c r="AA106" s="144"/>
      <c r="AB106" s="148" t="str">
        <f>IFERROR(VLOOKUP('DERS YÜKLERİ'!$B$3,T106:AA106,8,0),"")</f>
        <v/>
      </c>
      <c r="AC106" s="142" t="str">
        <f>IFERROR(VLOOKUP('DERS YÜKLERİ'!$B$4,T106:AA106,8,0),"")</f>
        <v/>
      </c>
      <c r="AD106" s="142" t="str">
        <f>IFERROR(VLOOKUP('DERS YÜKLERİ'!$B$5,T106:AA106,8,0),"")</f>
        <v/>
      </c>
      <c r="AE106" s="142" t="str">
        <f>IFERROR(VLOOKUP('DERS YÜKLERİ'!$B$6,T106:AA106,8,0),"")</f>
        <v/>
      </c>
      <c r="AF106" s="142" t="str">
        <f>IFERROR(VLOOKUP('DERS YÜKLERİ'!$B$7,T106:AA106,8,0),"")</f>
        <v/>
      </c>
      <c r="AG106" s="142" t="str">
        <f>IFERROR(VLOOKUP('DERS YÜKLERİ'!$B$8,T106:AA106,8,0),"")</f>
        <v/>
      </c>
      <c r="AH106" s="142" t="str">
        <f>IFERROR(VLOOKUP('DERS YÜKLERİ'!$B$9,T106:AA106,8,0),"")</f>
        <v/>
      </c>
      <c r="AI106" s="142" t="str">
        <f>IFERROR(VLOOKUP('DERS YÜKLERİ'!$B$10,T106:AA106,8,0),"")</f>
        <v/>
      </c>
      <c r="AJ106" s="142" t="str">
        <f>IFERROR(VLOOKUP('DERS YÜKLERİ'!$B$11,T106:AA106,8,0),"")</f>
        <v/>
      </c>
      <c r="AK106" s="142" t="str">
        <f>IFERROR(VLOOKUP('DERS YÜKLERİ'!$B$12,T106:AA106,8,0),"")</f>
        <v/>
      </c>
      <c r="AL106" s="142" t="str">
        <f>IFERROR(VLOOKUP('DERS YÜKLERİ'!$B$13,T106:AA106,8,0),"")</f>
        <v/>
      </c>
      <c r="AM106" s="142" t="str">
        <f>IFERROR(VLOOKUP('DERS YÜKLERİ'!$B$14,T106:AA106,8,0),"")</f>
        <v/>
      </c>
      <c r="AN106" s="142" t="str">
        <f>IFERROR(VLOOKUP('DERS YÜKLERİ'!$B$15,T106:AA106,8,0),"")</f>
        <v/>
      </c>
      <c r="AO106" s="142" t="str">
        <f>IFERROR(VLOOKUP('DERS YÜKLERİ'!$B$16,T106:AA106,8,0),"")</f>
        <v/>
      </c>
      <c r="AP106" s="142" t="str">
        <f>IFERROR(VLOOKUP('DERS YÜKLERİ'!$B$17,T106:AA106,8,0),"")</f>
        <v/>
      </c>
      <c r="AQ106" s="142" t="str">
        <f>IFERROR(VLOOKUP('DERS YÜKLERİ'!$B$18,T106:AA106,8,0),"")</f>
        <v/>
      </c>
      <c r="AR106" s="142" t="str">
        <f>IFERROR(VLOOKUP('DERS YÜKLERİ'!$B$19,T106:AA106,8,0),"")</f>
        <v/>
      </c>
      <c r="AS106" s="142" t="str">
        <f>IFERROR(VLOOKUP('DERS YÜKLERİ'!$B$20,T106:AA106,8,0),"")</f>
        <v/>
      </c>
      <c r="AT106" s="142" t="str">
        <f>IFERROR(VLOOKUP('DERS YÜKLERİ'!$B$21,T106:AA106,8,0),"")</f>
        <v/>
      </c>
      <c r="AU106" s="142" t="str">
        <f>IFERROR(VLOOKUP('DERS YÜKLERİ'!$B$22,T106:AA106,8,0),"")</f>
        <v/>
      </c>
      <c r="AV106" s="142" t="str">
        <f>IFERROR(VLOOKUP('DERS YÜKLERİ'!$B$23,T106:AA106,8,0),"")</f>
        <v/>
      </c>
      <c r="AW106" s="142" t="str">
        <f>IFERROR(VLOOKUP('DERS YÜKLERİ'!$B$25,T106:AA106,8,0),"")</f>
        <v/>
      </c>
      <c r="AX106" s="142" t="str">
        <f>IFERROR(VLOOKUP('DERS YÜKLERİ'!$B$26,T106:AA106,8,0),"")</f>
        <v/>
      </c>
      <c r="AY106" s="142" t="str">
        <f>IFERROR(VLOOKUP('DERS YÜKLERİ'!$B$27,T106:AA106,8,0),"")</f>
        <v/>
      </c>
      <c r="AZ106" s="142" t="str">
        <f>IFERROR(VLOOKUP('DERS YÜKLERİ'!$B$28,T106:AA106,8,0),"")</f>
        <v/>
      </c>
      <c r="BA106" s="142" t="str">
        <f>IFERROR(VLOOKUP('DERS YÜKLERİ'!$B$29,T106:AA106,8,0),"")</f>
        <v/>
      </c>
      <c r="BB106" s="142" t="str">
        <f>IFERROR(VLOOKUP('DERS YÜKLERİ'!$B$30,T106:AA106,8,0),"")</f>
        <v/>
      </c>
      <c r="BC106" s="142" t="str">
        <f>IFERROR(VLOOKUP('DERS YÜKLERİ'!$B$31,T106:AA106,8,0),"")</f>
        <v/>
      </c>
      <c r="BD106" s="142" t="str">
        <f>IFERROR(VLOOKUP('DERS YÜKLERİ'!$B$32,T106:AA106,8,0),"")</f>
        <v/>
      </c>
      <c r="BE106" s="142" t="str">
        <f>IFERROR(VLOOKUP('DERS YÜKLERİ'!$B$33,T106:AA106,8,0),"")</f>
        <v/>
      </c>
      <c r="BF106" s="142" t="str">
        <f>IFERROR(VLOOKUP('DERS YÜKLERİ'!$B$34,T106:AA106,8,0),"")</f>
        <v/>
      </c>
      <c r="BG106" s="142" t="str">
        <f>IFERROR(VLOOKUP('DERS YÜKLERİ'!$B$35,T106:AA106,8,0),"")</f>
        <v/>
      </c>
      <c r="BH106" s="142" t="str">
        <f>IFERROR(VLOOKUP('DERS YÜKLERİ'!$B$36,T106:AA106,8,0),"")</f>
        <v/>
      </c>
      <c r="BI106" s="142" t="str">
        <f>IFERROR(VLOOKUP('DERS YÜKLERİ'!$B$37,T106:AA106,8,0),"")</f>
        <v/>
      </c>
      <c r="BJ106" s="142" t="str">
        <f>IFERROR(VLOOKUP('DERS YÜKLERİ'!$B$38,T106:AA106,8,0),"")</f>
        <v/>
      </c>
      <c r="BK106" s="142" t="str">
        <f>IFERROR(VLOOKUP('DERS YÜKLERİ'!$B$39,T106:AA106,8,0),"")</f>
        <v/>
      </c>
      <c r="BL106" s="142" t="str">
        <f>IFERROR(VLOOKUP('DERS YÜKLERİ'!$B$40,T106:AA106,8,0),"")</f>
        <v/>
      </c>
      <c r="BM106" s="142" t="str">
        <f>IFERROR(VLOOKUP('DERS YÜKLERİ'!$B$41,T106:AA106,8,0),"")</f>
        <v/>
      </c>
      <c r="BN106" s="142" t="str">
        <f>IFERROR(VLOOKUP('DERS YÜKLERİ'!$B$42,T106:AA106,8,0),"")</f>
        <v/>
      </c>
      <c r="BO106" s="142" t="str">
        <f>IFERROR(VLOOKUP('DERS YÜKLERİ'!$B$43,T106:AA106,8,0),"")</f>
        <v/>
      </c>
      <c r="BP106" s="142" t="str">
        <f>IFERROR(VLOOKUP('DERS YÜKLERİ'!$B$44,T106:AA106,8,0),"")</f>
        <v/>
      </c>
      <c r="BQ106" s="142" t="str">
        <f>IFERROR(VLOOKUP('DERS YÜKLERİ'!$B$45,T106:AA106,8,0),"")</f>
        <v/>
      </c>
      <c r="BR106" s="142" t="str">
        <f>IFERROR(VLOOKUP('DERS YÜKLERİ'!$B$46,T106:AA106,8,0),"")</f>
        <v/>
      </c>
      <c r="BS106" s="142" t="str">
        <f>IFERROR(VLOOKUP('DERS YÜKLERİ'!$B$47,T106:AA106,8,0),"")</f>
        <v/>
      </c>
      <c r="BT106" s="26"/>
    </row>
    <row r="107" spans="1:72" ht="19.5" customHeight="1">
      <c r="A107" s="110" t="b">
        <v>1</v>
      </c>
      <c r="B107" s="112" t="str">
        <f t="shared" ref="B107:B151" si="20">IF(A107,"AÇIK","KAPALI")</f>
        <v>AÇIK</v>
      </c>
      <c r="C107" s="1029" t="s">
        <v>871</v>
      </c>
      <c r="D107" s="115" t="str">
        <f>IFERROR(VLOOKUP(F107,'LİSTE-FORMÜLLER'!F:L,2,0),"-")</f>
        <v>SBK 408</v>
      </c>
      <c r="E107" s="116" t="str">
        <f>IFERROR(VLOOKUP(F107,'LİSTE-FORMÜLLER'!F:L,3,0),"-")</f>
        <v>S</v>
      </c>
      <c r="F107" s="699" t="s">
        <v>123</v>
      </c>
      <c r="G107" s="842" t="str">
        <f>IFERROR(VLOOKUP(F107,'LİSTE-FORMÜLLER'!F:L,5,0),"")</f>
        <v>3 + 0</v>
      </c>
      <c r="H107" s="115">
        <f>IFERROR(VLOOKUP(F107,'LİSTE-FORMÜLLER'!F:L,7,0),"-")</f>
        <v>5</v>
      </c>
      <c r="I107" s="201" t="s">
        <v>112</v>
      </c>
      <c r="J107" s="202" t="s">
        <v>112</v>
      </c>
      <c r="K107" s="203"/>
      <c r="L107" s="121">
        <f t="shared" ref="L107:L151" si="21">IF(I107=J107,2,1)</f>
        <v>2</v>
      </c>
      <c r="M107" s="121" t="str">
        <f>IFERROR(VLOOKUP(I107,'LİSTE-FORMÜLLER'!$B$2:$C$89,2,0),"*")</f>
        <v>mlş</v>
      </c>
      <c r="N107" s="122"/>
      <c r="O107" s="124" t="str">
        <f>VLOOKUP('LİSTE-FORMÜLLER'!$A$92,'LİSTE-FORMÜLLER'!$A$92:$B$126,2,0)</f>
        <v>A-305</v>
      </c>
      <c r="P107" s="124" t="str">
        <f>VLOOKUP('LİSTE-FORMÜLLER'!$A$112,'LİSTE-FORMÜLLER'!$A$92:$B$126,2,0)</f>
        <v>S2-102</v>
      </c>
      <c r="Q107" s="126"/>
      <c r="R107" s="843" t="s">
        <v>123</v>
      </c>
      <c r="S107" s="130" t="str">
        <f t="shared" ref="S107:S151" si="22">VLOOKUP(R107,F:G,2,0)</f>
        <v>3 + 0</v>
      </c>
      <c r="T107" s="132" t="str">
        <f t="shared" ref="T107:T111" si="23">IFERROR(VLOOKUP(R107,F:J,4,0),"-")</f>
        <v>Doç.Dr. Mustafa Lütfi ŞEN</v>
      </c>
      <c r="U107" s="134">
        <f>COUNTIF('DERS PROGRAMI'!$K$5:$L$55,R107)</f>
        <v>1</v>
      </c>
      <c r="V107" s="135">
        <f>COUNTIF('DERS PROGRAMI'!$K$62:$L$106,R107)</f>
        <v>1</v>
      </c>
      <c r="W107" s="844" t="str">
        <f>VLOOKUP(U107,'LİSTE-FORMÜLLER'!$U$1:$V$4,2,0)</f>
        <v>✅</v>
      </c>
      <c r="X107" s="845" t="str">
        <f>VLOOKUP(V107,'LİSTE-FORMÜLLER'!$U$1:$V$4,2,0)</f>
        <v>✅</v>
      </c>
      <c r="Y107" s="26"/>
      <c r="Z107" s="142" t="s">
        <v>890</v>
      </c>
      <c r="AA107" s="144">
        <f t="shared" ref="AA107:AA151" si="24">Z107*L107</f>
        <v>6</v>
      </c>
      <c r="AB107" s="148" t="str">
        <f>IFERROR(VLOOKUP('DERS YÜKLERİ'!$B$3,T107:AA107,8,0),"")</f>
        <v/>
      </c>
      <c r="AC107" s="142" t="str">
        <f>IFERROR(VLOOKUP('DERS YÜKLERİ'!$B$4,T107:AA107,8,0),"")</f>
        <v/>
      </c>
      <c r="AD107" s="142" t="str">
        <f>IFERROR(VLOOKUP('DERS YÜKLERİ'!$B$5,T107:AA107,8,0),"")</f>
        <v/>
      </c>
      <c r="AE107" s="142" t="str">
        <f>IFERROR(VLOOKUP('DERS YÜKLERİ'!$B$6,T107:AA107,8,0),"")</f>
        <v/>
      </c>
      <c r="AF107" s="142" t="str">
        <f>IFERROR(VLOOKUP('DERS YÜKLERİ'!$B$7,T107:AA107,8,0),"")</f>
        <v/>
      </c>
      <c r="AG107" s="142" t="str">
        <f>IFERROR(VLOOKUP('DERS YÜKLERİ'!$B$8,T107:AA107,8,0),"")</f>
        <v/>
      </c>
      <c r="AH107" s="142" t="str">
        <f>IFERROR(VLOOKUP('DERS YÜKLERİ'!$B$9,T107:AA107,8,0),"")</f>
        <v/>
      </c>
      <c r="AI107" s="142" t="str">
        <f>IFERROR(VLOOKUP('DERS YÜKLERİ'!$B$10,T107:AA107,8,0),"")</f>
        <v/>
      </c>
      <c r="AJ107" s="142" t="str">
        <f>IFERROR(VLOOKUP('DERS YÜKLERİ'!$B$11,T107:AA107,8,0),"")</f>
        <v/>
      </c>
      <c r="AK107" s="142">
        <f>IFERROR(VLOOKUP('DERS YÜKLERİ'!$B$12,T107:AA107,8,0),"")</f>
        <v>6</v>
      </c>
      <c r="AL107" s="142" t="str">
        <f>IFERROR(VLOOKUP('DERS YÜKLERİ'!$B$13,T107:AA107,8,0),"")</f>
        <v/>
      </c>
      <c r="AM107" s="142" t="str">
        <f>IFERROR(VLOOKUP('DERS YÜKLERİ'!$B$14,T107:AA107,8,0),"")</f>
        <v/>
      </c>
      <c r="AN107" s="142" t="str">
        <f>IFERROR(VLOOKUP('DERS YÜKLERİ'!$B$15,T107:AA107,8,0),"")</f>
        <v/>
      </c>
      <c r="AO107" s="142" t="str">
        <f>IFERROR(VLOOKUP('DERS YÜKLERİ'!$B$16,T107:AA107,8,0),"")</f>
        <v/>
      </c>
      <c r="AP107" s="142" t="str">
        <f>IFERROR(VLOOKUP('DERS YÜKLERİ'!$B$17,T107:AA107,8,0),"")</f>
        <v/>
      </c>
      <c r="AQ107" s="142" t="str">
        <f>IFERROR(VLOOKUP('DERS YÜKLERİ'!$B$18,T107:AA107,8,0),"")</f>
        <v/>
      </c>
      <c r="AR107" s="142" t="str">
        <f>IFERROR(VLOOKUP('DERS YÜKLERİ'!$B$19,T107:AA107,8,0),"")</f>
        <v/>
      </c>
      <c r="AS107" s="142" t="str">
        <f>IFERROR(VLOOKUP('DERS YÜKLERİ'!$B$20,T107:AA107,8,0),"")</f>
        <v/>
      </c>
      <c r="AT107" s="142" t="str">
        <f>IFERROR(VLOOKUP('DERS YÜKLERİ'!$B$21,T107:AA107,8,0),"")</f>
        <v/>
      </c>
      <c r="AU107" s="142" t="str">
        <f>IFERROR(VLOOKUP('DERS YÜKLERİ'!$B$22,T107:AA107,8,0),"")</f>
        <v/>
      </c>
      <c r="AV107" s="142" t="str">
        <f>IFERROR(VLOOKUP('DERS YÜKLERİ'!$B$23,T107:AA107,8,0),"")</f>
        <v/>
      </c>
      <c r="AW107" s="142" t="str">
        <f>IFERROR(VLOOKUP('DERS YÜKLERİ'!$B$25,T107:AA107,8,0),"")</f>
        <v/>
      </c>
      <c r="AX107" s="142" t="str">
        <f>IFERROR(VLOOKUP('DERS YÜKLERİ'!$B$26,T107:AA107,8,0),"")</f>
        <v/>
      </c>
      <c r="AY107" s="142" t="str">
        <f>IFERROR(VLOOKUP('DERS YÜKLERİ'!$B$27,T107:AA107,8,0),"")</f>
        <v/>
      </c>
      <c r="AZ107" s="142" t="str">
        <f>IFERROR(VLOOKUP('DERS YÜKLERİ'!$B$28,T107:AA107,8,0),"")</f>
        <v/>
      </c>
      <c r="BA107" s="142" t="str">
        <f>IFERROR(VLOOKUP('DERS YÜKLERİ'!$B$29,T107:AA107,8,0),"")</f>
        <v/>
      </c>
      <c r="BB107" s="142" t="str">
        <f>IFERROR(VLOOKUP('DERS YÜKLERİ'!$B$30,T107:AA107,8,0),"")</f>
        <v/>
      </c>
      <c r="BC107" s="142" t="str">
        <f>IFERROR(VLOOKUP('DERS YÜKLERİ'!$B$31,T107:AA107,8,0),"")</f>
        <v/>
      </c>
      <c r="BD107" s="142" t="str">
        <f>IFERROR(VLOOKUP('DERS YÜKLERİ'!$B$32,T107:AA107,8,0),"")</f>
        <v/>
      </c>
      <c r="BE107" s="142" t="str">
        <f>IFERROR(VLOOKUP('DERS YÜKLERİ'!$B$33,T107:AA107,8,0),"")</f>
        <v/>
      </c>
      <c r="BF107" s="142" t="str">
        <f>IFERROR(VLOOKUP('DERS YÜKLERİ'!$B$34,T107:AA107,8,0),"")</f>
        <v/>
      </c>
      <c r="BG107" s="142" t="str">
        <f>IFERROR(VLOOKUP('DERS YÜKLERİ'!$B$35,T107:AA107,8,0),"")</f>
        <v/>
      </c>
      <c r="BH107" s="142" t="str">
        <f>IFERROR(VLOOKUP('DERS YÜKLERİ'!$B$36,T107:AA107,8,0),"")</f>
        <v/>
      </c>
      <c r="BI107" s="142" t="str">
        <f>IFERROR(VLOOKUP('DERS YÜKLERİ'!$B$37,T107:AA107,8,0),"")</f>
        <v/>
      </c>
      <c r="BJ107" s="142" t="str">
        <f>IFERROR(VLOOKUP('DERS YÜKLERİ'!$B$38,T107:AA107,8,0),"")</f>
        <v/>
      </c>
      <c r="BK107" s="142" t="str">
        <f>IFERROR(VLOOKUP('DERS YÜKLERİ'!$B$39,T107:AA107,8,0),"")</f>
        <v/>
      </c>
      <c r="BL107" s="142" t="str">
        <f>IFERROR(VLOOKUP('DERS YÜKLERİ'!$B$40,T107:AA107,8,0),"")</f>
        <v/>
      </c>
      <c r="BM107" s="142" t="str">
        <f>IFERROR(VLOOKUP('DERS YÜKLERİ'!$B$41,T107:AA107,8,0),"")</f>
        <v/>
      </c>
      <c r="BN107" s="142" t="str">
        <f>IFERROR(VLOOKUP('DERS YÜKLERİ'!$B$42,T107:AA107,8,0),"")</f>
        <v/>
      </c>
      <c r="BO107" s="142" t="str">
        <f>IFERROR(VLOOKUP('DERS YÜKLERİ'!$B$43,T107:AA107,8,0),"")</f>
        <v/>
      </c>
      <c r="BP107" s="142" t="str">
        <f>IFERROR(VLOOKUP('DERS YÜKLERİ'!$B$44,T107:AA107,8,0),"")</f>
        <v/>
      </c>
      <c r="BQ107" s="142" t="str">
        <f>IFERROR(VLOOKUP('DERS YÜKLERİ'!$B$45,T107:AA107,8,0),"")</f>
        <v/>
      </c>
      <c r="BR107" s="142" t="str">
        <f>IFERROR(VLOOKUP('DERS YÜKLERİ'!$B$46,T107:AA107,8,0),"")</f>
        <v/>
      </c>
      <c r="BS107" s="142" t="str">
        <f>IFERROR(VLOOKUP('DERS YÜKLERİ'!$B$47,T107:AA107,8,0),"")</f>
        <v/>
      </c>
      <c r="BT107" s="26"/>
    </row>
    <row r="108" spans="1:72" ht="19.5" customHeight="1">
      <c r="A108" s="110" t="b">
        <v>0</v>
      </c>
      <c r="B108" s="112" t="str">
        <f t="shared" si="20"/>
        <v>KAPALI</v>
      </c>
      <c r="C108" s="1030"/>
      <c r="D108" s="115" t="str">
        <f>IFERROR(VLOOKUP(F108,'LİSTE-FORMÜLLER'!F:L,2,0),"-")</f>
        <v>-</v>
      </c>
      <c r="E108" s="116" t="str">
        <f>IFERROR(VLOOKUP(F108,'LİSTE-FORMÜLLER'!F:L,3,0),"-")</f>
        <v>-</v>
      </c>
      <c r="F108" s="117"/>
      <c r="G108" s="842" t="str">
        <f>IFERROR(VLOOKUP(F108,'LİSTE-FORMÜLLER'!F:L,5,0),"")</f>
        <v/>
      </c>
      <c r="H108" s="115" t="str">
        <f>IFERROR(VLOOKUP(F108,'LİSTE-FORMÜLLER'!F:L,7,0),"-")</f>
        <v>-</v>
      </c>
      <c r="I108" s="387"/>
      <c r="J108" s="388"/>
      <c r="K108" s="203"/>
      <c r="L108" s="121">
        <f t="shared" si="21"/>
        <v>2</v>
      </c>
      <c r="M108" s="121" t="str">
        <f>IFERROR(VLOOKUP(I108,'LİSTE-FORMÜLLER'!$B$2:$C$89,2,0),"*")</f>
        <v>*</v>
      </c>
      <c r="N108" s="122"/>
      <c r="O108" s="124" t="str">
        <f>VLOOKUP('LİSTE-FORMÜLLER'!$A$93,'LİSTE-FORMÜLLER'!$A$92:$B$126,2,0)</f>
        <v>A-306</v>
      </c>
      <c r="P108" s="124" t="str">
        <f>VLOOKUP('LİSTE-FORMÜLLER'!$A$113,'LİSTE-FORMÜLLER'!$A$92:$B$126,2,0)</f>
        <v>S2-304</v>
      </c>
      <c r="Q108" s="126"/>
      <c r="R108" s="579" t="s">
        <v>155</v>
      </c>
      <c r="S108" s="130" t="str">
        <f t="shared" si="22"/>
        <v>3 + 0</v>
      </c>
      <c r="T108" s="175" t="str">
        <f t="shared" si="23"/>
        <v>Doç.Dr. Köksal ŞAHİN</v>
      </c>
      <c r="U108" s="178">
        <f>COUNTIF('DERS PROGRAMI'!$K$5:$L$55,R108)</f>
        <v>1</v>
      </c>
      <c r="V108" s="180">
        <f>COUNTIF('DERS PROGRAMI'!$K$62:$L$106,R108)</f>
        <v>1</v>
      </c>
      <c r="W108" s="846" t="str">
        <f>VLOOKUP(U108,'LİSTE-FORMÜLLER'!$U$1:$V$4,2,0)</f>
        <v>✅</v>
      </c>
      <c r="X108" s="847" t="str">
        <f>VLOOKUP(V108,'LİSTE-FORMÜLLER'!$U$1:$V$4,2,0)</f>
        <v>✅</v>
      </c>
      <c r="Y108" s="26"/>
      <c r="Z108" s="142" t="s">
        <v>890</v>
      </c>
      <c r="AA108" s="144">
        <f t="shared" si="24"/>
        <v>6</v>
      </c>
      <c r="AB108" s="148" t="str">
        <f>IFERROR(VLOOKUP('DERS YÜKLERİ'!$B$3,T108:AA108,8,0),"")</f>
        <v/>
      </c>
      <c r="AC108" s="142" t="str">
        <f>IFERROR(VLOOKUP('DERS YÜKLERİ'!$B$4,T108:AA108,8,0),"")</f>
        <v/>
      </c>
      <c r="AD108" s="142" t="str">
        <f>IFERROR(VLOOKUP('DERS YÜKLERİ'!$B$5,T108:AA108,8,0),"")</f>
        <v/>
      </c>
      <c r="AE108" s="142" t="str">
        <f>IFERROR(VLOOKUP('DERS YÜKLERİ'!$B$6,T108:AA108,8,0),"")</f>
        <v/>
      </c>
      <c r="AF108" s="142" t="str">
        <f>IFERROR(VLOOKUP('DERS YÜKLERİ'!$B$7,T108:AA108,8,0),"")</f>
        <v/>
      </c>
      <c r="AG108" s="142" t="str">
        <f>IFERROR(VLOOKUP('DERS YÜKLERİ'!$B$8,T108:AA108,8,0),"")</f>
        <v/>
      </c>
      <c r="AH108" s="142" t="str">
        <f>IFERROR(VLOOKUP('DERS YÜKLERİ'!$B$9,T108:AA108,8,0),"")</f>
        <v/>
      </c>
      <c r="AI108" s="142">
        <f>IFERROR(VLOOKUP('DERS YÜKLERİ'!$B$10,T108:AA108,8,0),"")</f>
        <v>6</v>
      </c>
      <c r="AJ108" s="142" t="str">
        <f>IFERROR(VLOOKUP('DERS YÜKLERİ'!$B$11,T108:AA108,8,0),"")</f>
        <v/>
      </c>
      <c r="AK108" s="142" t="str">
        <f>IFERROR(VLOOKUP('DERS YÜKLERİ'!$B$12,T108:AA108,8,0),"")</f>
        <v/>
      </c>
      <c r="AL108" s="142" t="str">
        <f>IFERROR(VLOOKUP('DERS YÜKLERİ'!$B$13,T108:AA108,8,0),"")</f>
        <v/>
      </c>
      <c r="AM108" s="142" t="str">
        <f>IFERROR(VLOOKUP('DERS YÜKLERİ'!$B$14,T108:AA108,8,0),"")</f>
        <v/>
      </c>
      <c r="AN108" s="142" t="str">
        <f>IFERROR(VLOOKUP('DERS YÜKLERİ'!$B$15,T108:AA108,8,0),"")</f>
        <v/>
      </c>
      <c r="AO108" s="142" t="str">
        <f>IFERROR(VLOOKUP('DERS YÜKLERİ'!$B$16,T108:AA108,8,0),"")</f>
        <v/>
      </c>
      <c r="AP108" s="142" t="str">
        <f>IFERROR(VLOOKUP('DERS YÜKLERİ'!$B$17,T108:AA108,8,0),"")</f>
        <v/>
      </c>
      <c r="AQ108" s="142" t="str">
        <f>IFERROR(VLOOKUP('DERS YÜKLERİ'!$B$18,T108:AA108,8,0),"")</f>
        <v/>
      </c>
      <c r="AR108" s="142" t="str">
        <f>IFERROR(VLOOKUP('DERS YÜKLERİ'!$B$19,T108:AA108,8,0),"")</f>
        <v/>
      </c>
      <c r="AS108" s="142" t="str">
        <f>IFERROR(VLOOKUP('DERS YÜKLERİ'!$B$20,T108:AA108,8,0),"")</f>
        <v/>
      </c>
      <c r="AT108" s="142" t="str">
        <f>IFERROR(VLOOKUP('DERS YÜKLERİ'!$B$21,T108:AA108,8,0),"")</f>
        <v/>
      </c>
      <c r="AU108" s="142" t="str">
        <f>IFERROR(VLOOKUP('DERS YÜKLERİ'!$B$22,T108:AA108,8,0),"")</f>
        <v/>
      </c>
      <c r="AV108" s="142" t="str">
        <f>IFERROR(VLOOKUP('DERS YÜKLERİ'!$B$23,T108:AA108,8,0),"")</f>
        <v/>
      </c>
      <c r="AW108" s="142" t="str">
        <f>IFERROR(VLOOKUP('DERS YÜKLERİ'!$B$25,T108:AA108,8,0),"")</f>
        <v/>
      </c>
      <c r="AX108" s="142" t="str">
        <f>IFERROR(VLOOKUP('DERS YÜKLERİ'!$B$26,T108:AA108,8,0),"")</f>
        <v/>
      </c>
      <c r="AY108" s="142" t="str">
        <f>IFERROR(VLOOKUP('DERS YÜKLERİ'!$B$27,T108:AA108,8,0),"")</f>
        <v/>
      </c>
      <c r="AZ108" s="142" t="str">
        <f>IFERROR(VLOOKUP('DERS YÜKLERİ'!$B$28,T108:AA108,8,0),"")</f>
        <v/>
      </c>
      <c r="BA108" s="142" t="str">
        <f>IFERROR(VLOOKUP('DERS YÜKLERİ'!$B$29,T108:AA108,8,0),"")</f>
        <v/>
      </c>
      <c r="BB108" s="142" t="str">
        <f>IFERROR(VLOOKUP('DERS YÜKLERİ'!$B$30,T108:AA108,8,0),"")</f>
        <v/>
      </c>
      <c r="BC108" s="142" t="str">
        <f>IFERROR(VLOOKUP('DERS YÜKLERİ'!$B$31,T108:AA108,8,0),"")</f>
        <v/>
      </c>
      <c r="BD108" s="142" t="str">
        <f>IFERROR(VLOOKUP('DERS YÜKLERİ'!$B$32,T108:AA108,8,0),"")</f>
        <v/>
      </c>
      <c r="BE108" s="142" t="str">
        <f>IFERROR(VLOOKUP('DERS YÜKLERİ'!$B$33,T108:AA108,8,0),"")</f>
        <v/>
      </c>
      <c r="BF108" s="142" t="str">
        <f>IFERROR(VLOOKUP('DERS YÜKLERİ'!$B$34,T108:AA108,8,0),"")</f>
        <v/>
      </c>
      <c r="BG108" s="142" t="str">
        <f>IFERROR(VLOOKUP('DERS YÜKLERİ'!$B$35,T108:AA108,8,0),"")</f>
        <v/>
      </c>
      <c r="BH108" s="142" t="str">
        <f>IFERROR(VLOOKUP('DERS YÜKLERİ'!$B$36,T108:AA108,8,0),"")</f>
        <v/>
      </c>
      <c r="BI108" s="142" t="str">
        <f>IFERROR(VLOOKUP('DERS YÜKLERİ'!$B$37,T108:AA108,8,0),"")</f>
        <v/>
      </c>
      <c r="BJ108" s="142" t="str">
        <f>IFERROR(VLOOKUP('DERS YÜKLERİ'!$B$38,T108:AA108,8,0),"")</f>
        <v/>
      </c>
      <c r="BK108" s="142" t="str">
        <f>IFERROR(VLOOKUP('DERS YÜKLERİ'!$B$39,T108:AA108,8,0),"")</f>
        <v/>
      </c>
      <c r="BL108" s="142" t="str">
        <f>IFERROR(VLOOKUP('DERS YÜKLERİ'!$B$40,T108:AA108,8,0),"")</f>
        <v/>
      </c>
      <c r="BM108" s="142" t="str">
        <f>IFERROR(VLOOKUP('DERS YÜKLERİ'!$B$41,T108:AA108,8,0),"")</f>
        <v/>
      </c>
      <c r="BN108" s="142" t="str">
        <f>IFERROR(VLOOKUP('DERS YÜKLERİ'!$B$42,T108:AA108,8,0),"")</f>
        <v/>
      </c>
      <c r="BO108" s="142" t="str">
        <f>IFERROR(VLOOKUP('DERS YÜKLERİ'!$B$43,T108:AA108,8,0),"")</f>
        <v/>
      </c>
      <c r="BP108" s="142" t="str">
        <f>IFERROR(VLOOKUP('DERS YÜKLERİ'!$B$44,T108:AA108,8,0),"")</f>
        <v/>
      </c>
      <c r="BQ108" s="142" t="str">
        <f>IFERROR(VLOOKUP('DERS YÜKLERİ'!$B$45,T108:AA108,8,0),"")</f>
        <v/>
      </c>
      <c r="BR108" s="142" t="str">
        <f>IFERROR(VLOOKUP('DERS YÜKLERİ'!$B$46,T108:AA108,8,0),"")</f>
        <v/>
      </c>
      <c r="BS108" s="142" t="str">
        <f>IFERROR(VLOOKUP('DERS YÜKLERİ'!$B$47,T108:AA108,8,0),"")</f>
        <v/>
      </c>
      <c r="BT108" s="26"/>
    </row>
    <row r="109" spans="1:72" ht="19.5" customHeight="1" outlineLevel="1">
      <c r="A109" s="110" t="b">
        <v>1</v>
      </c>
      <c r="B109" s="112" t="str">
        <f t="shared" si="20"/>
        <v>AÇIK</v>
      </c>
      <c r="C109" s="1030"/>
      <c r="D109" s="115" t="str">
        <f>IFERROR(VLOOKUP(F109,'LİSTE-FORMÜLLER'!F:L,2,0),"-")</f>
        <v>SBK 414</v>
      </c>
      <c r="E109" s="116" t="str">
        <f>IFERROR(VLOOKUP(F109,'LİSTE-FORMÜLLER'!F:L,3,0),"-")</f>
        <v>S</v>
      </c>
      <c r="F109" s="117" t="s">
        <v>155</v>
      </c>
      <c r="G109" s="842" t="str">
        <f>IFERROR(VLOOKUP(F109,'LİSTE-FORMÜLLER'!F:L,5,0),"")</f>
        <v>3 + 0</v>
      </c>
      <c r="H109" s="115">
        <f>IFERROR(VLOOKUP(F109,'LİSTE-FORMÜLLER'!F:L,7,0),"-")</f>
        <v>5</v>
      </c>
      <c r="I109" s="201" t="s">
        <v>106</v>
      </c>
      <c r="J109" s="202" t="s">
        <v>106</v>
      </c>
      <c r="K109" s="203"/>
      <c r="L109" s="121">
        <f t="shared" si="21"/>
        <v>2</v>
      </c>
      <c r="M109" s="121" t="str">
        <f>IFERROR(VLOOKUP(I109,'LİSTE-FORMÜLLER'!$B$2:$C$89,2,0),"*")</f>
        <v>kş</v>
      </c>
      <c r="N109" s="122"/>
      <c r="O109" s="124" t="str">
        <f>VLOOKUP('LİSTE-FORMÜLLER'!$A$94,'LİSTE-FORMÜLLER'!$A$92:$B$126,2,0)</f>
        <v>A-307</v>
      </c>
      <c r="P109" s="124" t="str">
        <f>VLOOKUP('LİSTE-FORMÜLLER'!$A$114,'LİSTE-FORMÜLLER'!$A$92:$B$126,2,0)</f>
        <v>S1-204</v>
      </c>
      <c r="Q109" s="126"/>
      <c r="R109" s="579" t="s">
        <v>271</v>
      </c>
      <c r="S109" s="130" t="str">
        <f t="shared" si="22"/>
        <v>2 + 0</v>
      </c>
      <c r="T109" s="175" t="str">
        <f t="shared" si="23"/>
        <v>Doç.Dr. Köksal ŞAHİN</v>
      </c>
      <c r="U109" s="178">
        <f>COUNTIF('DERS PROGRAMI'!$K$5:$L$55,R109)</f>
        <v>1</v>
      </c>
      <c r="V109" s="180">
        <f>COUNTIF('DERS PROGRAMI'!$K$62:$L$106,R109)</f>
        <v>1</v>
      </c>
      <c r="W109" s="846" t="str">
        <f>VLOOKUP(U109,'LİSTE-FORMÜLLER'!$U$1:$V$4,2,0)</f>
        <v>✅</v>
      </c>
      <c r="X109" s="847" t="str">
        <f>VLOOKUP(V109,'LİSTE-FORMÜLLER'!$U$1:$V$4,2,0)</f>
        <v>✅</v>
      </c>
      <c r="Y109" s="26"/>
      <c r="Z109" s="142" t="s">
        <v>893</v>
      </c>
      <c r="AA109" s="144">
        <f t="shared" si="24"/>
        <v>4</v>
      </c>
      <c r="AB109" s="148" t="str">
        <f>IFERROR(VLOOKUP('DERS YÜKLERİ'!$B$3,T109:AA109,8,0),"")</f>
        <v/>
      </c>
      <c r="AC109" s="142" t="str">
        <f>IFERROR(VLOOKUP('DERS YÜKLERİ'!$B$4,T109:AA109,8,0),"")</f>
        <v/>
      </c>
      <c r="AD109" s="142" t="str">
        <f>IFERROR(VLOOKUP('DERS YÜKLERİ'!$B$5,T109:AA109,8,0),"")</f>
        <v/>
      </c>
      <c r="AE109" s="142" t="str">
        <f>IFERROR(VLOOKUP('DERS YÜKLERİ'!$B$6,T109:AA109,8,0),"")</f>
        <v/>
      </c>
      <c r="AF109" s="142" t="str">
        <f>IFERROR(VLOOKUP('DERS YÜKLERİ'!$B$7,T109:AA109,8,0),"")</f>
        <v/>
      </c>
      <c r="AG109" s="142" t="str">
        <f>IFERROR(VLOOKUP('DERS YÜKLERİ'!$B$8,T109:AA109,8,0),"")</f>
        <v/>
      </c>
      <c r="AH109" s="142" t="str">
        <f>IFERROR(VLOOKUP('DERS YÜKLERİ'!$B$9,T109:AA109,8,0),"")</f>
        <v/>
      </c>
      <c r="AI109" s="142">
        <f>IFERROR(VLOOKUP('DERS YÜKLERİ'!$B$10,T109:AA109,8,0),"")</f>
        <v>4</v>
      </c>
      <c r="AJ109" s="142" t="str">
        <f>IFERROR(VLOOKUP('DERS YÜKLERİ'!$B$11,T109:AA109,8,0),"")</f>
        <v/>
      </c>
      <c r="AK109" s="142" t="str">
        <f>IFERROR(VLOOKUP('DERS YÜKLERİ'!$B$12,T109:AA109,8,0),"")</f>
        <v/>
      </c>
      <c r="AL109" s="142" t="str">
        <f>IFERROR(VLOOKUP('DERS YÜKLERİ'!$B$13,T109:AA109,8,0),"")</f>
        <v/>
      </c>
      <c r="AM109" s="142" t="str">
        <f>IFERROR(VLOOKUP('DERS YÜKLERİ'!$B$14,T109:AA109,8,0),"")</f>
        <v/>
      </c>
      <c r="AN109" s="142" t="str">
        <f>IFERROR(VLOOKUP('DERS YÜKLERİ'!$B$15,T109:AA109,8,0),"")</f>
        <v/>
      </c>
      <c r="AO109" s="142" t="str">
        <f>IFERROR(VLOOKUP('DERS YÜKLERİ'!$B$16,T109:AA109,8,0),"")</f>
        <v/>
      </c>
      <c r="AP109" s="142" t="str">
        <f>IFERROR(VLOOKUP('DERS YÜKLERİ'!$B$17,T109:AA109,8,0),"")</f>
        <v/>
      </c>
      <c r="AQ109" s="142" t="str">
        <f>IFERROR(VLOOKUP('DERS YÜKLERİ'!$B$18,T109:AA109,8,0),"")</f>
        <v/>
      </c>
      <c r="AR109" s="142" t="str">
        <f>IFERROR(VLOOKUP('DERS YÜKLERİ'!$B$19,T109:AA109,8,0),"")</f>
        <v/>
      </c>
      <c r="AS109" s="142" t="str">
        <f>IFERROR(VLOOKUP('DERS YÜKLERİ'!$B$20,T109:AA109,8,0),"")</f>
        <v/>
      </c>
      <c r="AT109" s="142" t="str">
        <f>IFERROR(VLOOKUP('DERS YÜKLERİ'!$B$21,T109:AA109,8,0),"")</f>
        <v/>
      </c>
      <c r="AU109" s="142" t="str">
        <f>IFERROR(VLOOKUP('DERS YÜKLERİ'!$B$22,T109:AA109,8,0),"")</f>
        <v/>
      </c>
      <c r="AV109" s="142" t="str">
        <f>IFERROR(VLOOKUP('DERS YÜKLERİ'!$B$23,T109:AA109,8,0),"")</f>
        <v/>
      </c>
      <c r="AW109" s="142" t="str">
        <f>IFERROR(VLOOKUP('DERS YÜKLERİ'!$B$25,T109:AA109,8,0),"")</f>
        <v/>
      </c>
      <c r="AX109" s="142" t="str">
        <f>IFERROR(VLOOKUP('DERS YÜKLERİ'!$B$26,T109:AA109,8,0),"")</f>
        <v/>
      </c>
      <c r="AY109" s="142" t="str">
        <f>IFERROR(VLOOKUP('DERS YÜKLERİ'!$B$27,T109:AA109,8,0),"")</f>
        <v/>
      </c>
      <c r="AZ109" s="142" t="str">
        <f>IFERROR(VLOOKUP('DERS YÜKLERİ'!$B$28,T109:AA109,8,0),"")</f>
        <v/>
      </c>
      <c r="BA109" s="142" t="str">
        <f>IFERROR(VLOOKUP('DERS YÜKLERİ'!$B$29,T109:AA109,8,0),"")</f>
        <v/>
      </c>
      <c r="BB109" s="142" t="str">
        <f>IFERROR(VLOOKUP('DERS YÜKLERİ'!$B$30,T109:AA109,8,0),"")</f>
        <v/>
      </c>
      <c r="BC109" s="142" t="str">
        <f>IFERROR(VLOOKUP('DERS YÜKLERİ'!$B$31,T109:AA109,8,0),"")</f>
        <v/>
      </c>
      <c r="BD109" s="142" t="str">
        <f>IFERROR(VLOOKUP('DERS YÜKLERİ'!$B$32,T109:AA109,8,0),"")</f>
        <v/>
      </c>
      <c r="BE109" s="142" t="str">
        <f>IFERROR(VLOOKUP('DERS YÜKLERİ'!$B$33,T109:AA109,8,0),"")</f>
        <v/>
      </c>
      <c r="BF109" s="142" t="str">
        <f>IFERROR(VLOOKUP('DERS YÜKLERİ'!$B$34,T109:AA109,8,0),"")</f>
        <v/>
      </c>
      <c r="BG109" s="142" t="str">
        <f>IFERROR(VLOOKUP('DERS YÜKLERİ'!$B$35,T109:AA109,8,0),"")</f>
        <v/>
      </c>
      <c r="BH109" s="142" t="str">
        <f>IFERROR(VLOOKUP('DERS YÜKLERİ'!$B$36,T109:AA109,8,0),"")</f>
        <v/>
      </c>
      <c r="BI109" s="142" t="str">
        <f>IFERROR(VLOOKUP('DERS YÜKLERİ'!$B$37,T109:AA109,8,0),"")</f>
        <v/>
      </c>
      <c r="BJ109" s="142" t="str">
        <f>IFERROR(VLOOKUP('DERS YÜKLERİ'!$B$38,T109:AA109,8,0),"")</f>
        <v/>
      </c>
      <c r="BK109" s="142" t="str">
        <f>IFERROR(VLOOKUP('DERS YÜKLERİ'!$B$39,T109:AA109,8,0),"")</f>
        <v/>
      </c>
      <c r="BL109" s="142" t="str">
        <f>IFERROR(VLOOKUP('DERS YÜKLERİ'!$B$40,T109:AA109,8,0),"")</f>
        <v/>
      </c>
      <c r="BM109" s="142" t="str">
        <f>IFERROR(VLOOKUP('DERS YÜKLERİ'!$B$41,T109:AA109,8,0),"")</f>
        <v/>
      </c>
      <c r="BN109" s="142" t="str">
        <f>IFERROR(VLOOKUP('DERS YÜKLERİ'!$B$42,T109:AA109,8,0),"")</f>
        <v/>
      </c>
      <c r="BO109" s="142" t="str">
        <f>IFERROR(VLOOKUP('DERS YÜKLERİ'!$B$43,T109:AA109,8,0),"")</f>
        <v/>
      </c>
      <c r="BP109" s="142" t="str">
        <f>IFERROR(VLOOKUP('DERS YÜKLERİ'!$B$44,T109:AA109,8,0),"")</f>
        <v/>
      </c>
      <c r="BQ109" s="142" t="str">
        <f>IFERROR(VLOOKUP('DERS YÜKLERİ'!$B$45,T109:AA109,8,0),"")</f>
        <v/>
      </c>
      <c r="BR109" s="142" t="str">
        <f>IFERROR(VLOOKUP('DERS YÜKLERİ'!$B$46,T109:AA109,8,0),"")</f>
        <v/>
      </c>
      <c r="BS109" s="142" t="str">
        <f>IFERROR(VLOOKUP('DERS YÜKLERİ'!$B$47,T109:AA109,8,0),"")</f>
        <v/>
      </c>
      <c r="BT109" s="26"/>
    </row>
    <row r="110" spans="1:72" ht="19.5" customHeight="1">
      <c r="A110" s="110" t="b">
        <v>1</v>
      </c>
      <c r="B110" s="112" t="str">
        <f t="shared" si="20"/>
        <v>AÇIK</v>
      </c>
      <c r="C110" s="1030"/>
      <c r="D110" s="718" t="s">
        <v>872</v>
      </c>
      <c r="E110" s="116" t="s">
        <v>517</v>
      </c>
      <c r="F110" s="699" t="s">
        <v>271</v>
      </c>
      <c r="G110" s="849" t="s">
        <v>873</v>
      </c>
      <c r="H110" s="115">
        <v>5</v>
      </c>
      <c r="I110" s="850" t="s">
        <v>106</v>
      </c>
      <c r="J110" s="851" t="s">
        <v>106</v>
      </c>
      <c r="K110" s="203"/>
      <c r="L110" s="121">
        <f t="shared" si="21"/>
        <v>2</v>
      </c>
      <c r="M110" s="121" t="str">
        <f>IFERROR(VLOOKUP(I110,'LİSTE-FORMÜLLER'!$B$2:$C$89,2,0),"*")</f>
        <v>kş</v>
      </c>
      <c r="N110" s="122"/>
      <c r="O110" s="124" t="str">
        <f>VLOOKUP('LİSTE-FORMÜLLER'!$A$95,'LİSTE-FORMÜLLER'!$A$92:$B$126,2,0)</f>
        <v>A-308</v>
      </c>
      <c r="P110" s="124" t="str">
        <f>VLOOKUP('LİSTE-FORMÜLLER'!$A$115,'LİSTE-FORMÜLLER'!$A$92:$B$126,2,0)</f>
        <v>Hukuk Fak. Amfi 3</v>
      </c>
      <c r="Q110" s="126"/>
      <c r="R110" s="579" t="s">
        <v>168</v>
      </c>
      <c r="S110" s="130" t="str">
        <f t="shared" si="22"/>
        <v>3 + 0</v>
      </c>
      <c r="T110" s="175" t="str">
        <f t="shared" si="23"/>
        <v>Dr.Öğr.Üyesi Fatma YURTTAŞ ÖZCAN</v>
      </c>
      <c r="U110" s="178">
        <f>COUNTIF('DERS PROGRAMI'!$K$5:$L$55,R110)</f>
        <v>1</v>
      </c>
      <c r="V110" s="180">
        <f>COUNTIF('DERS PROGRAMI'!$K$62:$L$106,R110)</f>
        <v>1</v>
      </c>
      <c r="W110" s="846" t="str">
        <f>VLOOKUP(U110,'LİSTE-FORMÜLLER'!$U$1:$V$4,2,0)</f>
        <v>✅</v>
      </c>
      <c r="X110" s="847" t="str">
        <f>VLOOKUP(V110,'LİSTE-FORMÜLLER'!$U$1:$V$4,2,0)</f>
        <v>✅</v>
      </c>
      <c r="Y110" s="26"/>
      <c r="Z110" s="142" t="s">
        <v>890</v>
      </c>
      <c r="AA110" s="144">
        <f t="shared" si="24"/>
        <v>6</v>
      </c>
      <c r="AB110" s="148" t="str">
        <f>IFERROR(VLOOKUP('DERS YÜKLERİ'!$B$3,T110:AA110,8,0),"")</f>
        <v/>
      </c>
      <c r="AC110" s="142" t="str">
        <f>IFERROR(VLOOKUP('DERS YÜKLERİ'!$B$4,T110:AA110,8,0),"")</f>
        <v/>
      </c>
      <c r="AD110" s="142" t="str">
        <f>IFERROR(VLOOKUP('DERS YÜKLERİ'!$B$5,T110:AA110,8,0),"")</f>
        <v/>
      </c>
      <c r="AE110" s="142" t="str">
        <f>IFERROR(VLOOKUP('DERS YÜKLERİ'!$B$6,T110:AA110,8,0),"")</f>
        <v/>
      </c>
      <c r="AF110" s="142" t="str">
        <f>IFERROR(VLOOKUP('DERS YÜKLERİ'!$B$7,T110:AA110,8,0),"")</f>
        <v/>
      </c>
      <c r="AG110" s="142" t="str">
        <f>IFERROR(VLOOKUP('DERS YÜKLERİ'!$B$8,T110:AA110,8,0),"")</f>
        <v/>
      </c>
      <c r="AH110" s="142" t="str">
        <f>IFERROR(VLOOKUP('DERS YÜKLERİ'!$B$9,T110:AA110,8,0),"")</f>
        <v/>
      </c>
      <c r="AI110" s="142" t="str">
        <f>IFERROR(VLOOKUP('DERS YÜKLERİ'!$B$10,T110:AA110,8,0),"")</f>
        <v/>
      </c>
      <c r="AJ110" s="142" t="str">
        <f>IFERROR(VLOOKUP('DERS YÜKLERİ'!$B$11,T110:AA110,8,0),"")</f>
        <v/>
      </c>
      <c r="AK110" s="142" t="str">
        <f>IFERROR(VLOOKUP('DERS YÜKLERİ'!$B$12,T110:AA110,8,0),"")</f>
        <v/>
      </c>
      <c r="AL110" s="142" t="str">
        <f>IFERROR(VLOOKUP('DERS YÜKLERİ'!$B$13,T110:AA110,8,0),"")</f>
        <v/>
      </c>
      <c r="AM110" s="142" t="str">
        <f>IFERROR(VLOOKUP('DERS YÜKLERİ'!$B$14,T110:AA110,8,0),"")</f>
        <v/>
      </c>
      <c r="AN110" s="142" t="str">
        <f>IFERROR(VLOOKUP('DERS YÜKLERİ'!$B$15,T110:AA110,8,0),"")</f>
        <v/>
      </c>
      <c r="AO110" s="142" t="str">
        <f>IFERROR(VLOOKUP('DERS YÜKLERİ'!$B$16,T110:AA110,8,0),"")</f>
        <v/>
      </c>
      <c r="AP110" s="142" t="str">
        <f>IFERROR(VLOOKUP('DERS YÜKLERİ'!$B$17,T110:AA110,8,0),"")</f>
        <v/>
      </c>
      <c r="AQ110" s="142" t="str">
        <f>IFERROR(VLOOKUP('DERS YÜKLERİ'!$B$18,T110:AA110,8,0),"")</f>
        <v/>
      </c>
      <c r="AR110" s="142" t="str">
        <f>IFERROR(VLOOKUP('DERS YÜKLERİ'!$B$19,T110:AA110,8,0),"")</f>
        <v/>
      </c>
      <c r="AS110" s="142">
        <f>IFERROR(VLOOKUP('DERS YÜKLERİ'!$B$20,T110:AA110,8,0),"")</f>
        <v>6</v>
      </c>
      <c r="AT110" s="142" t="str">
        <f>IFERROR(VLOOKUP('DERS YÜKLERİ'!$B$21,T110:AA110,8,0),"")</f>
        <v/>
      </c>
      <c r="AU110" s="142" t="str">
        <f>IFERROR(VLOOKUP('DERS YÜKLERİ'!$B$22,T110:AA110,8,0),"")</f>
        <v/>
      </c>
      <c r="AV110" s="142" t="str">
        <f>IFERROR(VLOOKUP('DERS YÜKLERİ'!$B$23,T110:AA110,8,0),"")</f>
        <v/>
      </c>
      <c r="AW110" s="142" t="str">
        <f>IFERROR(VLOOKUP('DERS YÜKLERİ'!$B$25,T110:AA110,8,0),"")</f>
        <v/>
      </c>
      <c r="AX110" s="142" t="str">
        <f>IFERROR(VLOOKUP('DERS YÜKLERİ'!$B$26,T110:AA110,8,0),"")</f>
        <v/>
      </c>
      <c r="AY110" s="142" t="str">
        <f>IFERROR(VLOOKUP('DERS YÜKLERİ'!$B$27,T110:AA110,8,0),"")</f>
        <v/>
      </c>
      <c r="AZ110" s="142" t="str">
        <f>IFERROR(VLOOKUP('DERS YÜKLERİ'!$B$28,T110:AA110,8,0),"")</f>
        <v/>
      </c>
      <c r="BA110" s="142" t="str">
        <f>IFERROR(VLOOKUP('DERS YÜKLERİ'!$B$29,T110:AA110,8,0),"")</f>
        <v/>
      </c>
      <c r="BB110" s="142" t="str">
        <f>IFERROR(VLOOKUP('DERS YÜKLERİ'!$B$30,T110:AA110,8,0),"")</f>
        <v/>
      </c>
      <c r="BC110" s="142" t="str">
        <f>IFERROR(VLOOKUP('DERS YÜKLERİ'!$B$31,T110:AA110,8,0),"")</f>
        <v/>
      </c>
      <c r="BD110" s="142" t="str">
        <f>IFERROR(VLOOKUP('DERS YÜKLERİ'!$B$32,T110:AA110,8,0),"")</f>
        <v/>
      </c>
      <c r="BE110" s="142" t="str">
        <f>IFERROR(VLOOKUP('DERS YÜKLERİ'!$B$33,T110:AA110,8,0),"")</f>
        <v/>
      </c>
      <c r="BF110" s="142" t="str">
        <f>IFERROR(VLOOKUP('DERS YÜKLERİ'!$B$34,T110:AA110,8,0),"")</f>
        <v/>
      </c>
      <c r="BG110" s="142" t="str">
        <f>IFERROR(VLOOKUP('DERS YÜKLERİ'!$B$35,T110:AA110,8,0),"")</f>
        <v/>
      </c>
      <c r="BH110" s="142" t="str">
        <f>IFERROR(VLOOKUP('DERS YÜKLERİ'!$B$36,T110:AA110,8,0),"")</f>
        <v/>
      </c>
      <c r="BI110" s="142" t="str">
        <f>IFERROR(VLOOKUP('DERS YÜKLERİ'!$B$37,T110:AA110,8,0),"")</f>
        <v/>
      </c>
      <c r="BJ110" s="142" t="str">
        <f>IFERROR(VLOOKUP('DERS YÜKLERİ'!$B$38,T110:AA110,8,0),"")</f>
        <v/>
      </c>
      <c r="BK110" s="142" t="str">
        <f>IFERROR(VLOOKUP('DERS YÜKLERİ'!$B$39,T110:AA110,8,0),"")</f>
        <v/>
      </c>
      <c r="BL110" s="142" t="str">
        <f>IFERROR(VLOOKUP('DERS YÜKLERİ'!$B$40,T110:AA110,8,0),"")</f>
        <v/>
      </c>
      <c r="BM110" s="142" t="str">
        <f>IFERROR(VLOOKUP('DERS YÜKLERİ'!$B$41,T110:AA110,8,0),"")</f>
        <v/>
      </c>
      <c r="BN110" s="142" t="str">
        <f>IFERROR(VLOOKUP('DERS YÜKLERİ'!$B$42,T110:AA110,8,0),"")</f>
        <v/>
      </c>
      <c r="BO110" s="142" t="str">
        <f>IFERROR(VLOOKUP('DERS YÜKLERİ'!$B$43,T110:AA110,8,0),"")</f>
        <v/>
      </c>
      <c r="BP110" s="142" t="str">
        <f>IFERROR(VLOOKUP('DERS YÜKLERİ'!$B$44,T110:AA110,8,0),"")</f>
        <v/>
      </c>
      <c r="BQ110" s="142" t="str">
        <f>IFERROR(VLOOKUP('DERS YÜKLERİ'!$B$45,T110:AA110,8,0),"")</f>
        <v/>
      </c>
      <c r="BR110" s="142" t="str">
        <f>IFERROR(VLOOKUP('DERS YÜKLERİ'!$B$46,T110:AA110,8,0),"")</f>
        <v/>
      </c>
      <c r="BS110" s="142" t="str">
        <f>IFERROR(VLOOKUP('DERS YÜKLERİ'!$B$47,T110:AA110,8,0),"")</f>
        <v/>
      </c>
      <c r="BT110" s="26"/>
    </row>
    <row r="111" spans="1:72" ht="19.5" customHeight="1">
      <c r="A111" s="110" t="b">
        <v>1</v>
      </c>
      <c r="B111" s="112" t="str">
        <f t="shared" si="20"/>
        <v>AÇIK</v>
      </c>
      <c r="C111" s="1030"/>
      <c r="D111" s="115" t="str">
        <f>IFERROR(VLOOKUP(F111,'LİSTE-FORMÜLLER'!F:L,2,0),"-")</f>
        <v>SBK 418</v>
      </c>
      <c r="E111" s="116" t="str">
        <f>IFERROR(VLOOKUP(F111,'LİSTE-FORMÜLLER'!F:L,3,0),"-")</f>
        <v>S</v>
      </c>
      <c r="F111" s="699" t="s">
        <v>168</v>
      </c>
      <c r="G111" s="842" t="str">
        <f>IFERROR(VLOOKUP(F111,'LİSTE-FORMÜLLER'!F:L,5,0),"")</f>
        <v>3 + 0</v>
      </c>
      <c r="H111" s="115">
        <f>IFERROR(VLOOKUP(F111,'LİSTE-FORMÜLLER'!F:L,7,0),"-")</f>
        <v>5</v>
      </c>
      <c r="I111" s="201" t="s">
        <v>135</v>
      </c>
      <c r="J111" s="202" t="s">
        <v>135</v>
      </c>
      <c r="K111" s="203"/>
      <c r="L111" s="121">
        <f t="shared" si="21"/>
        <v>2</v>
      </c>
      <c r="M111" s="121" t="str">
        <f>IFERROR(VLOOKUP(I111,'LİSTE-FORMÜLLER'!$B$2:$C$89,2,0),"*")</f>
        <v>fyö</v>
      </c>
      <c r="N111" s="122"/>
      <c r="O111" s="124" t="str">
        <f>VLOOKUP('LİSTE-FORMÜLLER'!$A$96,'LİSTE-FORMÜLLER'!$A$92:$B$126,2,0)</f>
        <v>A-208</v>
      </c>
      <c r="P111" s="124" t="str">
        <f>VLOOKUP('LİSTE-FORMÜLLER'!$A$116,'LİSTE-FORMÜLLER'!$A$92:$B$126,2,0)</f>
        <v>Hukuk Fak. Amfi 4</v>
      </c>
      <c r="Q111" s="126"/>
      <c r="R111" s="579" t="s">
        <v>72</v>
      </c>
      <c r="S111" s="130" t="str">
        <f t="shared" si="22"/>
        <v>3 + 0</v>
      </c>
      <c r="T111" s="175" t="str">
        <f t="shared" si="23"/>
        <v>Prof.Dr. Hamza AL</v>
      </c>
      <c r="U111" s="178">
        <f>COUNTIF('DERS PROGRAMI'!$K$5:$L$55,R111)</f>
        <v>1</v>
      </c>
      <c r="V111" s="180">
        <f>COUNTIF('DERS PROGRAMI'!$K$62:$L$106,R111)</f>
        <v>1</v>
      </c>
      <c r="W111" s="846" t="str">
        <f>VLOOKUP(U111,'LİSTE-FORMÜLLER'!$U$1:$V$4,2,0)</f>
        <v>✅</v>
      </c>
      <c r="X111" s="847" t="str">
        <f>VLOOKUP(V111,'LİSTE-FORMÜLLER'!$U$1:$V$4,2,0)</f>
        <v>✅</v>
      </c>
      <c r="Y111" s="26"/>
      <c r="Z111" s="142" t="s">
        <v>890</v>
      </c>
      <c r="AA111" s="144">
        <f t="shared" si="24"/>
        <v>6</v>
      </c>
      <c r="AB111" s="148" t="str">
        <f>IFERROR(VLOOKUP('DERS YÜKLERİ'!$B$3,T111:AA111,8,0),"")</f>
        <v/>
      </c>
      <c r="AC111" s="142">
        <f>IFERROR(VLOOKUP('DERS YÜKLERİ'!$B$4,T111:AA111,8,0),"")</f>
        <v>6</v>
      </c>
      <c r="AD111" s="142" t="str">
        <f>IFERROR(VLOOKUP('DERS YÜKLERİ'!$B$5,T111:AA111,8,0),"")</f>
        <v/>
      </c>
      <c r="AE111" s="142" t="str">
        <f>IFERROR(VLOOKUP('DERS YÜKLERİ'!$B$6,T111:AA111,8,0),"")</f>
        <v/>
      </c>
      <c r="AF111" s="142" t="str">
        <f>IFERROR(VLOOKUP('DERS YÜKLERİ'!$B$7,T111:AA111,8,0),"")</f>
        <v/>
      </c>
      <c r="AG111" s="142" t="str">
        <f>IFERROR(VLOOKUP('DERS YÜKLERİ'!$B$8,T111:AA111,8,0),"")</f>
        <v/>
      </c>
      <c r="AH111" s="142" t="str">
        <f>IFERROR(VLOOKUP('DERS YÜKLERİ'!$B$9,T111:AA111,8,0),"")</f>
        <v/>
      </c>
      <c r="AI111" s="142" t="str">
        <f>IFERROR(VLOOKUP('DERS YÜKLERİ'!$B$10,T111:AA111,8,0),"")</f>
        <v/>
      </c>
      <c r="AJ111" s="142" t="str">
        <f>IFERROR(VLOOKUP('DERS YÜKLERİ'!$B$11,T111:AA111,8,0),"")</f>
        <v/>
      </c>
      <c r="AK111" s="142" t="str">
        <f>IFERROR(VLOOKUP('DERS YÜKLERİ'!$B$12,T111:AA111,8,0),"")</f>
        <v/>
      </c>
      <c r="AL111" s="142" t="str">
        <f>IFERROR(VLOOKUP('DERS YÜKLERİ'!$B$13,T111:AA111,8,0),"")</f>
        <v/>
      </c>
      <c r="AM111" s="142" t="str">
        <f>IFERROR(VLOOKUP('DERS YÜKLERİ'!$B$14,T111:AA111,8,0),"")</f>
        <v/>
      </c>
      <c r="AN111" s="142" t="str">
        <f>IFERROR(VLOOKUP('DERS YÜKLERİ'!$B$15,T111:AA111,8,0),"")</f>
        <v/>
      </c>
      <c r="AO111" s="142" t="str">
        <f>IFERROR(VLOOKUP('DERS YÜKLERİ'!$B$16,T111:AA111,8,0),"")</f>
        <v/>
      </c>
      <c r="AP111" s="142" t="str">
        <f>IFERROR(VLOOKUP('DERS YÜKLERİ'!$B$17,T111:AA111,8,0),"")</f>
        <v/>
      </c>
      <c r="AQ111" s="142" t="str">
        <f>IFERROR(VLOOKUP('DERS YÜKLERİ'!$B$18,T111:AA111,8,0),"")</f>
        <v/>
      </c>
      <c r="AR111" s="142" t="str">
        <f>IFERROR(VLOOKUP('DERS YÜKLERİ'!$B$19,T111:AA111,8,0),"")</f>
        <v/>
      </c>
      <c r="AS111" s="142" t="str">
        <f>IFERROR(VLOOKUP('DERS YÜKLERİ'!$B$20,T111:AA111,8,0),"")</f>
        <v/>
      </c>
      <c r="AT111" s="142" t="str">
        <f>IFERROR(VLOOKUP('DERS YÜKLERİ'!$B$21,T111:AA111,8,0),"")</f>
        <v/>
      </c>
      <c r="AU111" s="142" t="str">
        <f>IFERROR(VLOOKUP('DERS YÜKLERİ'!$B$22,T111:AA111,8,0),"")</f>
        <v/>
      </c>
      <c r="AV111" s="142" t="str">
        <f>IFERROR(VLOOKUP('DERS YÜKLERİ'!$B$23,T111:AA111,8,0),"")</f>
        <v/>
      </c>
      <c r="AW111" s="142" t="str">
        <f>IFERROR(VLOOKUP('DERS YÜKLERİ'!$B$25,T111:AA111,8,0),"")</f>
        <v/>
      </c>
      <c r="AX111" s="142" t="str">
        <f>IFERROR(VLOOKUP('DERS YÜKLERİ'!$B$26,T111:AA111,8,0),"")</f>
        <v/>
      </c>
      <c r="AY111" s="142" t="str">
        <f>IFERROR(VLOOKUP('DERS YÜKLERİ'!$B$27,T111:AA111,8,0),"")</f>
        <v/>
      </c>
      <c r="AZ111" s="142" t="str">
        <f>IFERROR(VLOOKUP('DERS YÜKLERİ'!$B$28,T111:AA111,8,0),"")</f>
        <v/>
      </c>
      <c r="BA111" s="142" t="str">
        <f>IFERROR(VLOOKUP('DERS YÜKLERİ'!$B$29,T111:AA111,8,0),"")</f>
        <v/>
      </c>
      <c r="BB111" s="142" t="str">
        <f>IFERROR(VLOOKUP('DERS YÜKLERİ'!$B$30,T111:AA111,8,0),"")</f>
        <v/>
      </c>
      <c r="BC111" s="142" t="str">
        <f>IFERROR(VLOOKUP('DERS YÜKLERİ'!$B$31,T111:AA111,8,0),"")</f>
        <v/>
      </c>
      <c r="BD111" s="142" t="str">
        <f>IFERROR(VLOOKUP('DERS YÜKLERİ'!$B$32,T111:AA111,8,0),"")</f>
        <v/>
      </c>
      <c r="BE111" s="142" t="str">
        <f>IFERROR(VLOOKUP('DERS YÜKLERİ'!$B$33,T111:AA111,8,0),"")</f>
        <v/>
      </c>
      <c r="BF111" s="142" t="str">
        <f>IFERROR(VLOOKUP('DERS YÜKLERİ'!$B$34,T111:AA111,8,0),"")</f>
        <v/>
      </c>
      <c r="BG111" s="142" t="str">
        <f>IFERROR(VLOOKUP('DERS YÜKLERİ'!$B$35,T111:AA111,8,0),"")</f>
        <v/>
      </c>
      <c r="BH111" s="142" t="str">
        <f>IFERROR(VLOOKUP('DERS YÜKLERİ'!$B$36,T111:AA111,8,0),"")</f>
        <v/>
      </c>
      <c r="BI111" s="142" t="str">
        <f>IFERROR(VLOOKUP('DERS YÜKLERİ'!$B$37,T111:AA111,8,0),"")</f>
        <v/>
      </c>
      <c r="BJ111" s="142" t="str">
        <f>IFERROR(VLOOKUP('DERS YÜKLERİ'!$B$38,T111:AA111,8,0),"")</f>
        <v/>
      </c>
      <c r="BK111" s="142" t="str">
        <f>IFERROR(VLOOKUP('DERS YÜKLERİ'!$B$39,T111:AA111,8,0),"")</f>
        <v/>
      </c>
      <c r="BL111" s="142" t="str">
        <f>IFERROR(VLOOKUP('DERS YÜKLERİ'!$B$40,T111:AA111,8,0),"")</f>
        <v/>
      </c>
      <c r="BM111" s="142" t="str">
        <f>IFERROR(VLOOKUP('DERS YÜKLERİ'!$B$41,T111:AA111,8,0),"")</f>
        <v/>
      </c>
      <c r="BN111" s="142" t="str">
        <f>IFERROR(VLOOKUP('DERS YÜKLERİ'!$B$42,T111:AA111,8,0),"")</f>
        <v/>
      </c>
      <c r="BO111" s="142" t="str">
        <f>IFERROR(VLOOKUP('DERS YÜKLERİ'!$B$43,T111:AA111,8,0),"")</f>
        <v/>
      </c>
      <c r="BP111" s="142" t="str">
        <f>IFERROR(VLOOKUP('DERS YÜKLERİ'!$B$44,T111:AA111,8,0),"")</f>
        <v/>
      </c>
      <c r="BQ111" s="142" t="str">
        <f>IFERROR(VLOOKUP('DERS YÜKLERİ'!$B$45,T111:AA111,8,0),"")</f>
        <v/>
      </c>
      <c r="BR111" s="142" t="str">
        <f>IFERROR(VLOOKUP('DERS YÜKLERİ'!$B$46,T111:AA111,8,0),"")</f>
        <v/>
      </c>
      <c r="BS111" s="142" t="str">
        <f>IFERROR(VLOOKUP('DERS YÜKLERİ'!$B$47,T111:AA111,8,0),"")</f>
        <v/>
      </c>
      <c r="BT111" s="26"/>
    </row>
    <row r="112" spans="1:72" ht="19.5" customHeight="1">
      <c r="A112" s="110" t="b">
        <v>0</v>
      </c>
      <c r="B112" s="112" t="str">
        <f t="shared" si="20"/>
        <v>KAPALI</v>
      </c>
      <c r="C112" s="1030"/>
      <c r="D112" s="115" t="str">
        <f>IFERROR(VLOOKUP(F112,'LİSTE-FORMÜLLER'!F:L,2,0),"-")</f>
        <v>-</v>
      </c>
      <c r="E112" s="116" t="str">
        <f>IFERROR(VLOOKUP(F112,'LİSTE-FORMÜLLER'!F:L,3,0),"-")</f>
        <v>-</v>
      </c>
      <c r="F112" s="117"/>
      <c r="G112" s="842" t="str">
        <f>IFERROR(VLOOKUP(F112,'LİSTE-FORMÜLLER'!F:L,5,0),"")</f>
        <v/>
      </c>
      <c r="H112" s="115" t="str">
        <f>IFERROR(VLOOKUP(F112,'LİSTE-FORMÜLLER'!F:L,7,0),"-")</f>
        <v>-</v>
      </c>
      <c r="I112" s="387"/>
      <c r="J112" s="388"/>
      <c r="K112" s="203"/>
      <c r="L112" s="121">
        <f t="shared" si="21"/>
        <v>2</v>
      </c>
      <c r="M112" s="121" t="str">
        <f>IFERROR(VLOOKUP(I112,'LİSTE-FORMÜLLER'!$B$2:$C$89,2,0),"*")</f>
        <v>*</v>
      </c>
      <c r="N112" s="122"/>
      <c r="O112" s="124" t="str">
        <f>VLOOKUP('LİSTE-FORMÜLLER'!$A$97,'LİSTE-FORMÜLLER'!$A$92:$B$126,2,0)</f>
        <v>A-301</v>
      </c>
      <c r="P112" s="124" t="str">
        <f>VLOOKUP('LİSTE-FORMÜLLER'!$A$117,'LİSTE-FORMÜLLER'!$A$92:$B$126,2,0)</f>
        <v>internet</v>
      </c>
      <c r="Q112" s="126"/>
      <c r="R112" s="579" t="s">
        <v>868</v>
      </c>
      <c r="S112" s="130" t="str">
        <f t="shared" si="22"/>
        <v>3 + 0</v>
      </c>
      <c r="T112" s="175" t="s">
        <v>97</v>
      </c>
      <c r="U112" s="178">
        <f>COUNTIF('DERS PROGRAMI'!$K$5:$L$55,R112)</f>
        <v>0</v>
      </c>
      <c r="V112" s="180">
        <f>COUNTIF('DERS PROGRAMI'!$K$62:$L$106,R112)</f>
        <v>1</v>
      </c>
      <c r="W112" s="846" t="str">
        <f>VLOOKUP(U112,'LİSTE-FORMÜLLER'!$U$1:$V$4,2,0)</f>
        <v>✖</v>
      </c>
      <c r="X112" s="847" t="str">
        <f>VLOOKUP(V112,'LİSTE-FORMÜLLER'!$U$1:$V$4,2,0)</f>
        <v>✅</v>
      </c>
      <c r="Y112" s="26"/>
      <c r="Z112" s="142" t="s">
        <v>890</v>
      </c>
      <c r="AA112" s="144">
        <f t="shared" si="24"/>
        <v>6</v>
      </c>
      <c r="AB112" s="148" t="str">
        <f>IFERROR(VLOOKUP('DERS YÜKLERİ'!$B$3,T112:AA112,8,0),"")</f>
        <v/>
      </c>
      <c r="AC112" s="142" t="str">
        <f>IFERROR(VLOOKUP('DERS YÜKLERİ'!$B$4,T112:AA112,8,0),"")</f>
        <v/>
      </c>
      <c r="AD112" s="142" t="str">
        <f>IFERROR(VLOOKUP('DERS YÜKLERİ'!$B$5,T112:AA112,8,0),"")</f>
        <v/>
      </c>
      <c r="AE112" s="142" t="str">
        <f>IFERROR(VLOOKUP('DERS YÜKLERİ'!$B$6,T112:AA112,8,0),"")</f>
        <v/>
      </c>
      <c r="AF112" s="142" t="str">
        <f>IFERROR(VLOOKUP('DERS YÜKLERİ'!$B$7,T112:AA112,8,0),"")</f>
        <v/>
      </c>
      <c r="AG112" s="142" t="str">
        <f>IFERROR(VLOOKUP('DERS YÜKLERİ'!$B$8,T112:AA112,8,0),"")</f>
        <v/>
      </c>
      <c r="AH112" s="142" t="str">
        <f>IFERROR(VLOOKUP('DERS YÜKLERİ'!$B$9,T112:AA112,8,0),"")</f>
        <v/>
      </c>
      <c r="AI112" s="142" t="str">
        <f>IFERROR(VLOOKUP('DERS YÜKLERİ'!$B$10,T112:AA112,8,0),"")</f>
        <v/>
      </c>
      <c r="AJ112" s="142" t="str">
        <f>IFERROR(VLOOKUP('DERS YÜKLERİ'!$B$11,T112:AA112,8,0),"")</f>
        <v/>
      </c>
      <c r="AK112" s="142" t="str">
        <f>IFERROR(VLOOKUP('DERS YÜKLERİ'!$B$12,T112:AA112,8,0),"")</f>
        <v/>
      </c>
      <c r="AL112" s="142" t="str">
        <f>IFERROR(VLOOKUP('DERS YÜKLERİ'!$B$13,T112:AA112,8,0),"")</f>
        <v/>
      </c>
      <c r="AM112" s="142">
        <f>IFERROR(VLOOKUP('DERS YÜKLERİ'!$B$14,T112:AA112,8,0),"")</f>
        <v>6</v>
      </c>
      <c r="AN112" s="142" t="str">
        <f>IFERROR(VLOOKUP('DERS YÜKLERİ'!$B$15,T112:AA112,8,0),"")</f>
        <v/>
      </c>
      <c r="AO112" s="142" t="str">
        <f>IFERROR(VLOOKUP('DERS YÜKLERİ'!$B$16,T112:AA112,8,0),"")</f>
        <v/>
      </c>
      <c r="AP112" s="142" t="str">
        <f>IFERROR(VLOOKUP('DERS YÜKLERİ'!$B$17,T112:AA112,8,0),"")</f>
        <v/>
      </c>
      <c r="AQ112" s="142" t="str">
        <f>IFERROR(VLOOKUP('DERS YÜKLERİ'!$B$18,T112:AA112,8,0),"")</f>
        <v/>
      </c>
      <c r="AR112" s="142" t="str">
        <f>IFERROR(VLOOKUP('DERS YÜKLERİ'!$B$19,T112:AA112,8,0),"")</f>
        <v/>
      </c>
      <c r="AS112" s="142" t="str">
        <f>IFERROR(VLOOKUP('DERS YÜKLERİ'!$B$20,T112:AA112,8,0),"")</f>
        <v/>
      </c>
      <c r="AT112" s="142" t="str">
        <f>IFERROR(VLOOKUP('DERS YÜKLERİ'!$B$21,T112:AA112,8,0),"")</f>
        <v/>
      </c>
      <c r="AU112" s="142" t="str">
        <f>IFERROR(VLOOKUP('DERS YÜKLERİ'!$B$22,T112:AA112,8,0),"")</f>
        <v/>
      </c>
      <c r="AV112" s="142" t="str">
        <f>IFERROR(VLOOKUP('DERS YÜKLERİ'!$B$23,T112:AA112,8,0),"")</f>
        <v/>
      </c>
      <c r="AW112" s="142" t="str">
        <f>IFERROR(VLOOKUP('DERS YÜKLERİ'!$B$25,T112:AA112,8,0),"")</f>
        <v/>
      </c>
      <c r="AX112" s="142" t="str">
        <f>IFERROR(VLOOKUP('DERS YÜKLERİ'!$B$26,T112:AA112,8,0),"")</f>
        <v/>
      </c>
      <c r="AY112" s="142" t="str">
        <f>IFERROR(VLOOKUP('DERS YÜKLERİ'!$B$27,T112:AA112,8,0),"")</f>
        <v/>
      </c>
      <c r="AZ112" s="142" t="str">
        <f>IFERROR(VLOOKUP('DERS YÜKLERİ'!$B$28,T112:AA112,8,0),"")</f>
        <v/>
      </c>
      <c r="BA112" s="142" t="str">
        <f>IFERROR(VLOOKUP('DERS YÜKLERİ'!$B$29,T112:AA112,8,0),"")</f>
        <v/>
      </c>
      <c r="BB112" s="142" t="str">
        <f>IFERROR(VLOOKUP('DERS YÜKLERİ'!$B$30,T112:AA112,8,0),"")</f>
        <v/>
      </c>
      <c r="BC112" s="142" t="str">
        <f>IFERROR(VLOOKUP('DERS YÜKLERİ'!$B$31,T112:AA112,8,0),"")</f>
        <v/>
      </c>
      <c r="BD112" s="142" t="str">
        <f>IFERROR(VLOOKUP('DERS YÜKLERİ'!$B$32,T112:AA112,8,0),"")</f>
        <v/>
      </c>
      <c r="BE112" s="142" t="str">
        <f>IFERROR(VLOOKUP('DERS YÜKLERİ'!$B$33,T112:AA112,8,0),"")</f>
        <v/>
      </c>
      <c r="BF112" s="142" t="str">
        <f>IFERROR(VLOOKUP('DERS YÜKLERİ'!$B$34,T112:AA112,8,0),"")</f>
        <v/>
      </c>
      <c r="BG112" s="142" t="str">
        <f>IFERROR(VLOOKUP('DERS YÜKLERİ'!$B$35,T112:AA112,8,0),"")</f>
        <v/>
      </c>
      <c r="BH112" s="142" t="str">
        <f>IFERROR(VLOOKUP('DERS YÜKLERİ'!$B$36,T112:AA112,8,0),"")</f>
        <v/>
      </c>
      <c r="BI112" s="142" t="str">
        <f>IFERROR(VLOOKUP('DERS YÜKLERİ'!$B$37,T112:AA112,8,0),"")</f>
        <v/>
      </c>
      <c r="BJ112" s="142" t="str">
        <f>IFERROR(VLOOKUP('DERS YÜKLERİ'!$B$38,T112:AA112,8,0),"")</f>
        <v/>
      </c>
      <c r="BK112" s="142" t="str">
        <f>IFERROR(VLOOKUP('DERS YÜKLERİ'!$B$39,T112:AA112,8,0),"")</f>
        <v/>
      </c>
      <c r="BL112" s="142" t="str">
        <f>IFERROR(VLOOKUP('DERS YÜKLERİ'!$B$40,T112:AA112,8,0),"")</f>
        <v/>
      </c>
      <c r="BM112" s="142" t="str">
        <f>IFERROR(VLOOKUP('DERS YÜKLERİ'!$B$41,T112:AA112,8,0),"")</f>
        <v/>
      </c>
      <c r="BN112" s="142" t="str">
        <f>IFERROR(VLOOKUP('DERS YÜKLERİ'!$B$42,T112:AA112,8,0),"")</f>
        <v/>
      </c>
      <c r="BO112" s="142" t="str">
        <f>IFERROR(VLOOKUP('DERS YÜKLERİ'!$B$43,T112:AA112,8,0),"")</f>
        <v/>
      </c>
      <c r="BP112" s="142" t="str">
        <f>IFERROR(VLOOKUP('DERS YÜKLERİ'!$B$44,T112:AA112,8,0),"")</f>
        <v/>
      </c>
      <c r="BQ112" s="142" t="str">
        <f>IFERROR(VLOOKUP('DERS YÜKLERİ'!$B$45,T112:AA112,8,0),"")</f>
        <v/>
      </c>
      <c r="BR112" s="142" t="str">
        <f>IFERROR(VLOOKUP('DERS YÜKLERİ'!$B$46,T112:AA112,8,0),"")</f>
        <v/>
      </c>
      <c r="BS112" s="142" t="str">
        <f>IFERROR(VLOOKUP('DERS YÜKLERİ'!$B$47,T112:AA112,8,0),"")</f>
        <v/>
      </c>
      <c r="BT112" s="26"/>
    </row>
    <row r="113" spans="1:72" ht="19.5" customHeight="1" outlineLevel="1">
      <c r="A113" s="110" t="b">
        <v>1</v>
      </c>
      <c r="B113" s="112" t="str">
        <f t="shared" si="20"/>
        <v>AÇIK</v>
      </c>
      <c r="C113" s="1030"/>
      <c r="D113" s="115" t="str">
        <f>IFERROR(VLOOKUP(F113,'LİSTE-FORMÜLLER'!F:L,2,0),"-")</f>
        <v>SBK 420</v>
      </c>
      <c r="E113" s="116" t="str">
        <f>IFERROR(VLOOKUP(F113,'LİSTE-FORMÜLLER'!F:L,3,0),"-")</f>
        <v>S</v>
      </c>
      <c r="F113" s="117" t="s">
        <v>72</v>
      </c>
      <c r="G113" s="842" t="str">
        <f>IFERROR(VLOOKUP(F113,'LİSTE-FORMÜLLER'!F:L,5,0),"")</f>
        <v>3 + 0</v>
      </c>
      <c r="H113" s="115">
        <f>IFERROR(VLOOKUP(F113,'LİSTE-FORMÜLLER'!F:L,7,0),"-")</f>
        <v>5</v>
      </c>
      <c r="I113" s="201" t="s">
        <v>70</v>
      </c>
      <c r="J113" s="202" t="s">
        <v>70</v>
      </c>
      <c r="K113" s="203"/>
      <c r="L113" s="121">
        <f t="shared" si="21"/>
        <v>2</v>
      </c>
      <c r="M113" s="121" t="str">
        <f>IFERROR(VLOOKUP(I113,'LİSTE-FORMÜLLER'!$B$2:$C$89,2,0),"*")</f>
        <v>ha</v>
      </c>
      <c r="N113" s="122"/>
      <c r="O113" s="124" t="str">
        <f>VLOOKUP('LİSTE-FORMÜLLER'!$A$98,'LİSTE-FORMÜLLER'!$A$92:$B$126,2,0)</f>
        <v>A-302</v>
      </c>
      <c r="P113" s="124" t="str">
        <f>VLOOKUP('LİSTE-FORMÜLLER'!$A$118,'LİSTE-FORMÜLLER'!$A$92:$B$126,2,0)</f>
        <v>S1-201</v>
      </c>
      <c r="Q113" s="126"/>
      <c r="R113" s="579" t="s">
        <v>153</v>
      </c>
      <c r="S113" s="130" t="str">
        <f t="shared" si="22"/>
        <v>3 + 0</v>
      </c>
      <c r="T113" s="175" t="str">
        <f t="shared" ref="T113:T151" si="25">IFERROR(VLOOKUP(R113,F:J,4,0),"-")</f>
        <v>Doç.Dr. Aziz TUNCER</v>
      </c>
      <c r="U113" s="178">
        <f>COUNTIF('DERS PROGRAMI'!$K$5:$L$55,R113)</f>
        <v>0</v>
      </c>
      <c r="V113" s="180">
        <f>COUNTIF('DERS PROGRAMI'!$K$62:$L$106,R113)</f>
        <v>0</v>
      </c>
      <c r="W113" s="846" t="str">
        <f>VLOOKUP(U113,'LİSTE-FORMÜLLER'!$U$1:$V$4,2,0)</f>
        <v>✖</v>
      </c>
      <c r="X113" s="847" t="str">
        <f>VLOOKUP(V113,'LİSTE-FORMÜLLER'!$U$1:$V$4,2,0)</f>
        <v>✖</v>
      </c>
      <c r="Y113" s="26"/>
      <c r="Z113" s="142" t="s">
        <v>890</v>
      </c>
      <c r="AA113" s="144">
        <f t="shared" si="24"/>
        <v>6</v>
      </c>
      <c r="AB113" s="148" t="str">
        <f>IFERROR(VLOOKUP('DERS YÜKLERİ'!$B$3,T113:AA113,8,0),"")</f>
        <v/>
      </c>
      <c r="AC113" s="142" t="str">
        <f>IFERROR(VLOOKUP('DERS YÜKLERİ'!$B$4,T113:AA113,8,0),"")</f>
        <v/>
      </c>
      <c r="AD113" s="142" t="str">
        <f>IFERROR(VLOOKUP('DERS YÜKLERİ'!$B$5,T113:AA113,8,0),"")</f>
        <v/>
      </c>
      <c r="AE113" s="142" t="str">
        <f>IFERROR(VLOOKUP('DERS YÜKLERİ'!$B$6,T113:AA113,8,0),"")</f>
        <v/>
      </c>
      <c r="AF113" s="142" t="str">
        <f>IFERROR(VLOOKUP('DERS YÜKLERİ'!$B$7,T113:AA113,8,0),"")</f>
        <v/>
      </c>
      <c r="AG113" s="142" t="str">
        <f>IFERROR(VLOOKUP('DERS YÜKLERİ'!$B$8,T113:AA113,8,0),"")</f>
        <v/>
      </c>
      <c r="AH113" s="142" t="str">
        <f>IFERROR(VLOOKUP('DERS YÜKLERİ'!$B$9,T113:AA113,8,0),"")</f>
        <v/>
      </c>
      <c r="AI113" s="142" t="str">
        <f>IFERROR(VLOOKUP('DERS YÜKLERİ'!$B$10,T113:AA113,8,0),"")</f>
        <v/>
      </c>
      <c r="AJ113" s="142" t="str">
        <f>IFERROR(VLOOKUP('DERS YÜKLERİ'!$B$11,T113:AA113,8,0),"")</f>
        <v/>
      </c>
      <c r="AK113" s="142" t="str">
        <f>IFERROR(VLOOKUP('DERS YÜKLERİ'!$B$12,T113:AA113,8,0),"")</f>
        <v/>
      </c>
      <c r="AL113" s="142" t="str">
        <f>IFERROR(VLOOKUP('DERS YÜKLERİ'!$B$13,T113:AA113,8,0),"")</f>
        <v/>
      </c>
      <c r="AM113" s="142">
        <f>IFERROR(VLOOKUP('DERS YÜKLERİ'!$B$14,T113:AA113,8,0),"")</f>
        <v>6</v>
      </c>
      <c r="AN113" s="142" t="str">
        <f>IFERROR(VLOOKUP('DERS YÜKLERİ'!$B$15,T113:AA113,8,0),"")</f>
        <v/>
      </c>
      <c r="AO113" s="142" t="str">
        <f>IFERROR(VLOOKUP('DERS YÜKLERİ'!$B$16,T113:AA113,8,0),"")</f>
        <v/>
      </c>
      <c r="AP113" s="142" t="str">
        <f>IFERROR(VLOOKUP('DERS YÜKLERİ'!$B$17,T113:AA113,8,0),"")</f>
        <v/>
      </c>
      <c r="AQ113" s="142" t="str">
        <f>IFERROR(VLOOKUP('DERS YÜKLERİ'!$B$18,T113:AA113,8,0),"")</f>
        <v/>
      </c>
      <c r="AR113" s="142" t="str">
        <f>IFERROR(VLOOKUP('DERS YÜKLERİ'!$B$19,T113:AA113,8,0),"")</f>
        <v/>
      </c>
      <c r="AS113" s="142" t="str">
        <f>IFERROR(VLOOKUP('DERS YÜKLERİ'!$B$20,T113:AA113,8,0),"")</f>
        <v/>
      </c>
      <c r="AT113" s="142" t="str">
        <f>IFERROR(VLOOKUP('DERS YÜKLERİ'!$B$21,T113:AA113,8,0),"")</f>
        <v/>
      </c>
      <c r="AU113" s="142" t="str">
        <f>IFERROR(VLOOKUP('DERS YÜKLERİ'!$B$22,T113:AA113,8,0),"")</f>
        <v/>
      </c>
      <c r="AV113" s="142" t="str">
        <f>IFERROR(VLOOKUP('DERS YÜKLERİ'!$B$23,T113:AA113,8,0),"")</f>
        <v/>
      </c>
      <c r="AW113" s="142" t="str">
        <f>IFERROR(VLOOKUP('DERS YÜKLERİ'!$B$25,T113:AA113,8,0),"")</f>
        <v/>
      </c>
      <c r="AX113" s="142" t="str">
        <f>IFERROR(VLOOKUP('DERS YÜKLERİ'!$B$26,T113:AA113,8,0),"")</f>
        <v/>
      </c>
      <c r="AY113" s="142" t="str">
        <f>IFERROR(VLOOKUP('DERS YÜKLERİ'!$B$27,T113:AA113,8,0),"")</f>
        <v/>
      </c>
      <c r="AZ113" s="142" t="str">
        <f>IFERROR(VLOOKUP('DERS YÜKLERİ'!$B$28,T113:AA113,8,0),"")</f>
        <v/>
      </c>
      <c r="BA113" s="142" t="str">
        <f>IFERROR(VLOOKUP('DERS YÜKLERİ'!$B$29,T113:AA113,8,0),"")</f>
        <v/>
      </c>
      <c r="BB113" s="142" t="str">
        <f>IFERROR(VLOOKUP('DERS YÜKLERİ'!$B$30,T113:AA113,8,0),"")</f>
        <v/>
      </c>
      <c r="BC113" s="142" t="str">
        <f>IFERROR(VLOOKUP('DERS YÜKLERİ'!$B$31,T113:AA113,8,0),"")</f>
        <v/>
      </c>
      <c r="BD113" s="142" t="str">
        <f>IFERROR(VLOOKUP('DERS YÜKLERİ'!$B$32,T113:AA113,8,0),"")</f>
        <v/>
      </c>
      <c r="BE113" s="142" t="str">
        <f>IFERROR(VLOOKUP('DERS YÜKLERİ'!$B$33,T113:AA113,8,0),"")</f>
        <v/>
      </c>
      <c r="BF113" s="142" t="str">
        <f>IFERROR(VLOOKUP('DERS YÜKLERİ'!$B$34,T113:AA113,8,0),"")</f>
        <v/>
      </c>
      <c r="BG113" s="142" t="str">
        <f>IFERROR(VLOOKUP('DERS YÜKLERİ'!$B$35,T113:AA113,8,0),"")</f>
        <v/>
      </c>
      <c r="BH113" s="142" t="str">
        <f>IFERROR(VLOOKUP('DERS YÜKLERİ'!$B$36,T113:AA113,8,0),"")</f>
        <v/>
      </c>
      <c r="BI113" s="142" t="str">
        <f>IFERROR(VLOOKUP('DERS YÜKLERİ'!$B$37,T113:AA113,8,0),"")</f>
        <v/>
      </c>
      <c r="BJ113" s="142" t="str">
        <f>IFERROR(VLOOKUP('DERS YÜKLERİ'!$B$38,T113:AA113,8,0),"")</f>
        <v/>
      </c>
      <c r="BK113" s="142" t="str">
        <f>IFERROR(VLOOKUP('DERS YÜKLERİ'!$B$39,T113:AA113,8,0),"")</f>
        <v/>
      </c>
      <c r="BL113" s="142" t="str">
        <f>IFERROR(VLOOKUP('DERS YÜKLERİ'!$B$40,T113:AA113,8,0),"")</f>
        <v/>
      </c>
      <c r="BM113" s="142" t="str">
        <f>IFERROR(VLOOKUP('DERS YÜKLERİ'!$B$41,T113:AA113,8,0),"")</f>
        <v/>
      </c>
      <c r="BN113" s="142" t="str">
        <f>IFERROR(VLOOKUP('DERS YÜKLERİ'!$B$42,T113:AA113,8,0),"")</f>
        <v/>
      </c>
      <c r="BO113" s="142" t="str">
        <f>IFERROR(VLOOKUP('DERS YÜKLERİ'!$B$43,T113:AA113,8,0),"")</f>
        <v/>
      </c>
      <c r="BP113" s="142" t="str">
        <f>IFERROR(VLOOKUP('DERS YÜKLERİ'!$B$44,T113:AA113,8,0),"")</f>
        <v/>
      </c>
      <c r="BQ113" s="142" t="str">
        <f>IFERROR(VLOOKUP('DERS YÜKLERİ'!$B$45,T113:AA113,8,0),"")</f>
        <v/>
      </c>
      <c r="BR113" s="142" t="str">
        <f>IFERROR(VLOOKUP('DERS YÜKLERİ'!$B$46,T113:AA113,8,0),"")</f>
        <v/>
      </c>
      <c r="BS113" s="142" t="str">
        <f>IFERROR(VLOOKUP('DERS YÜKLERİ'!$B$47,T113:AA113,8,0),"")</f>
        <v/>
      </c>
      <c r="BT113" s="26"/>
    </row>
    <row r="114" spans="1:72" ht="19.5" customHeight="1">
      <c r="A114" s="110" t="b">
        <v>1</v>
      </c>
      <c r="B114" s="112" t="str">
        <f t="shared" si="20"/>
        <v>AÇIK</v>
      </c>
      <c r="C114" s="1030"/>
      <c r="D114" s="115" t="s">
        <v>683</v>
      </c>
      <c r="E114" s="116" t="s">
        <v>517</v>
      </c>
      <c r="F114" s="699" t="s">
        <v>868</v>
      </c>
      <c r="G114" s="842" t="s">
        <v>207</v>
      </c>
      <c r="H114" s="115">
        <v>5</v>
      </c>
      <c r="I114" s="201" t="s">
        <v>111</v>
      </c>
      <c r="J114" s="202" t="s">
        <v>97</v>
      </c>
      <c r="K114" s="203"/>
      <c r="L114" s="121">
        <f t="shared" si="21"/>
        <v>1</v>
      </c>
      <c r="M114" s="121">
        <f>IFERROR(VLOOKUP(I114,'LİSTE-FORMÜLLER'!$B$2:$C$89,2,0),"*")</f>
        <v>0</v>
      </c>
      <c r="N114" s="122"/>
      <c r="O114" s="124" t="str">
        <f>VLOOKUP('LİSTE-FORMÜLLER'!$A$99,'LİSTE-FORMÜLLER'!$A$92:$B$126,2,0)</f>
        <v>A-303</v>
      </c>
      <c r="P114" s="124">
        <f>VLOOKUP('LİSTE-FORMÜLLER'!$A$119,'LİSTE-FORMÜLLER'!$A$92:$B$126,2,0)</f>
        <v>0</v>
      </c>
      <c r="Q114" s="126"/>
      <c r="R114" s="579" t="s">
        <v>154</v>
      </c>
      <c r="S114" s="130" t="str">
        <f t="shared" si="22"/>
        <v>3 + 0</v>
      </c>
      <c r="T114" s="175" t="str">
        <f t="shared" si="25"/>
        <v>Prof.Dr. Halil İbrahim AYDINLI</v>
      </c>
      <c r="U114" s="178">
        <f>COUNTIF('DERS PROGRAMI'!$K$5:$L$55,R114)</f>
        <v>0</v>
      </c>
      <c r="V114" s="180">
        <f>COUNTIF('DERS PROGRAMI'!$K$62:$L$106,R114)</f>
        <v>1</v>
      </c>
      <c r="W114" s="846" t="str">
        <f>VLOOKUP(U114,'LİSTE-FORMÜLLER'!$U$1:$V$4,2,0)</f>
        <v>✖</v>
      </c>
      <c r="X114" s="847" t="str">
        <f>VLOOKUP(V114,'LİSTE-FORMÜLLER'!$U$1:$V$4,2,0)</f>
        <v>✅</v>
      </c>
      <c r="Y114" s="26"/>
      <c r="Z114" s="142" t="s">
        <v>890</v>
      </c>
      <c r="AA114" s="144">
        <f t="shared" si="24"/>
        <v>3</v>
      </c>
      <c r="AB114" s="148" t="str">
        <f>IFERROR(VLOOKUP('DERS YÜKLERİ'!$B$3,T114:AA114,8,0),"")</f>
        <v/>
      </c>
      <c r="AC114" s="142" t="str">
        <f>IFERROR(VLOOKUP('DERS YÜKLERİ'!$B$4,T114:AA114,8,0),"")</f>
        <v/>
      </c>
      <c r="AD114" s="142" t="str">
        <f>IFERROR(VLOOKUP('DERS YÜKLERİ'!$B$5,T114:AA114,8,0),"")</f>
        <v/>
      </c>
      <c r="AE114" s="142">
        <f>IFERROR(VLOOKUP('DERS YÜKLERİ'!$B$6,T114:AA114,8,0),"")</f>
        <v>3</v>
      </c>
      <c r="AF114" s="142" t="str">
        <f>IFERROR(VLOOKUP('DERS YÜKLERİ'!$B$7,T114:AA114,8,0),"")</f>
        <v/>
      </c>
      <c r="AG114" s="142" t="str">
        <f>IFERROR(VLOOKUP('DERS YÜKLERİ'!$B$8,T114:AA114,8,0),"")</f>
        <v/>
      </c>
      <c r="AH114" s="142" t="str">
        <f>IFERROR(VLOOKUP('DERS YÜKLERİ'!$B$9,T114:AA114,8,0),"")</f>
        <v/>
      </c>
      <c r="AI114" s="142" t="str">
        <f>IFERROR(VLOOKUP('DERS YÜKLERİ'!$B$10,T114:AA114,8,0),"")</f>
        <v/>
      </c>
      <c r="AJ114" s="142" t="str">
        <f>IFERROR(VLOOKUP('DERS YÜKLERİ'!$B$11,T114:AA114,8,0),"")</f>
        <v/>
      </c>
      <c r="AK114" s="142" t="str">
        <f>IFERROR(VLOOKUP('DERS YÜKLERİ'!$B$12,T114:AA114,8,0),"")</f>
        <v/>
      </c>
      <c r="AL114" s="142" t="str">
        <f>IFERROR(VLOOKUP('DERS YÜKLERİ'!$B$13,T114:AA114,8,0),"")</f>
        <v/>
      </c>
      <c r="AM114" s="142" t="str">
        <f>IFERROR(VLOOKUP('DERS YÜKLERİ'!$B$14,T114:AA114,8,0),"")</f>
        <v/>
      </c>
      <c r="AN114" s="142" t="str">
        <f>IFERROR(VLOOKUP('DERS YÜKLERİ'!$B$15,T114:AA114,8,0),"")</f>
        <v/>
      </c>
      <c r="AO114" s="142" t="str">
        <f>IFERROR(VLOOKUP('DERS YÜKLERİ'!$B$16,T114:AA114,8,0),"")</f>
        <v/>
      </c>
      <c r="AP114" s="142" t="str">
        <f>IFERROR(VLOOKUP('DERS YÜKLERİ'!$B$17,T114:AA114,8,0),"")</f>
        <v/>
      </c>
      <c r="AQ114" s="142" t="str">
        <f>IFERROR(VLOOKUP('DERS YÜKLERİ'!$B$18,T114:AA114,8,0),"")</f>
        <v/>
      </c>
      <c r="AR114" s="142" t="str">
        <f>IFERROR(VLOOKUP('DERS YÜKLERİ'!$B$19,T114:AA114,8,0),"")</f>
        <v/>
      </c>
      <c r="AS114" s="142" t="str">
        <f>IFERROR(VLOOKUP('DERS YÜKLERİ'!$B$20,T114:AA114,8,0),"")</f>
        <v/>
      </c>
      <c r="AT114" s="142" t="str">
        <f>IFERROR(VLOOKUP('DERS YÜKLERİ'!$B$21,T114:AA114,8,0),"")</f>
        <v/>
      </c>
      <c r="AU114" s="142" t="str">
        <f>IFERROR(VLOOKUP('DERS YÜKLERİ'!$B$22,T114:AA114,8,0),"")</f>
        <v/>
      </c>
      <c r="AV114" s="142" t="str">
        <f>IFERROR(VLOOKUP('DERS YÜKLERİ'!$B$23,T114:AA114,8,0),"")</f>
        <v/>
      </c>
      <c r="AW114" s="142" t="str">
        <f>IFERROR(VLOOKUP('DERS YÜKLERİ'!$B$25,T114:AA114,8,0),"")</f>
        <v/>
      </c>
      <c r="AX114" s="142" t="str">
        <f>IFERROR(VLOOKUP('DERS YÜKLERİ'!$B$26,T114:AA114,8,0),"")</f>
        <v/>
      </c>
      <c r="AY114" s="142" t="str">
        <f>IFERROR(VLOOKUP('DERS YÜKLERİ'!$B$27,T114:AA114,8,0),"")</f>
        <v/>
      </c>
      <c r="AZ114" s="142" t="str">
        <f>IFERROR(VLOOKUP('DERS YÜKLERİ'!$B$28,T114:AA114,8,0),"")</f>
        <v/>
      </c>
      <c r="BA114" s="142" t="str">
        <f>IFERROR(VLOOKUP('DERS YÜKLERİ'!$B$29,T114:AA114,8,0),"")</f>
        <v/>
      </c>
      <c r="BB114" s="142" t="str">
        <f>IFERROR(VLOOKUP('DERS YÜKLERİ'!$B$30,T114:AA114,8,0),"")</f>
        <v/>
      </c>
      <c r="BC114" s="142" t="str">
        <f>IFERROR(VLOOKUP('DERS YÜKLERİ'!$B$31,T114:AA114,8,0),"")</f>
        <v/>
      </c>
      <c r="BD114" s="142" t="str">
        <f>IFERROR(VLOOKUP('DERS YÜKLERİ'!$B$32,T114:AA114,8,0),"")</f>
        <v/>
      </c>
      <c r="BE114" s="142" t="str">
        <f>IFERROR(VLOOKUP('DERS YÜKLERİ'!$B$33,T114:AA114,8,0),"")</f>
        <v/>
      </c>
      <c r="BF114" s="142" t="str">
        <f>IFERROR(VLOOKUP('DERS YÜKLERİ'!$B$34,T114:AA114,8,0),"")</f>
        <v/>
      </c>
      <c r="BG114" s="142" t="str">
        <f>IFERROR(VLOOKUP('DERS YÜKLERİ'!$B$35,T114:AA114,8,0),"")</f>
        <v/>
      </c>
      <c r="BH114" s="142" t="str">
        <f>IFERROR(VLOOKUP('DERS YÜKLERİ'!$B$36,T114:AA114,8,0),"")</f>
        <v/>
      </c>
      <c r="BI114" s="142" t="str">
        <f>IFERROR(VLOOKUP('DERS YÜKLERİ'!$B$37,T114:AA114,8,0),"")</f>
        <v/>
      </c>
      <c r="BJ114" s="142" t="str">
        <f>IFERROR(VLOOKUP('DERS YÜKLERİ'!$B$38,T114:AA114,8,0),"")</f>
        <v/>
      </c>
      <c r="BK114" s="142" t="str">
        <f>IFERROR(VLOOKUP('DERS YÜKLERİ'!$B$39,T114:AA114,8,0),"")</f>
        <v/>
      </c>
      <c r="BL114" s="142" t="str">
        <f>IFERROR(VLOOKUP('DERS YÜKLERİ'!$B$40,T114:AA114,8,0),"")</f>
        <v/>
      </c>
      <c r="BM114" s="142" t="str">
        <f>IFERROR(VLOOKUP('DERS YÜKLERİ'!$B$41,T114:AA114,8,0),"")</f>
        <v/>
      </c>
      <c r="BN114" s="142" t="str">
        <f>IFERROR(VLOOKUP('DERS YÜKLERİ'!$B$42,T114:AA114,8,0),"")</f>
        <v/>
      </c>
      <c r="BO114" s="142" t="str">
        <f>IFERROR(VLOOKUP('DERS YÜKLERİ'!$B$43,T114:AA114,8,0),"")</f>
        <v/>
      </c>
      <c r="BP114" s="142" t="str">
        <f>IFERROR(VLOOKUP('DERS YÜKLERİ'!$B$44,T114:AA114,8,0),"")</f>
        <v/>
      </c>
      <c r="BQ114" s="142" t="str">
        <f>IFERROR(VLOOKUP('DERS YÜKLERİ'!$B$45,T114:AA114,8,0),"")</f>
        <v/>
      </c>
      <c r="BR114" s="142" t="str">
        <f>IFERROR(VLOOKUP('DERS YÜKLERİ'!$B$46,T114:AA114,8,0),"")</f>
        <v/>
      </c>
      <c r="BS114" s="142" t="str">
        <f>IFERROR(VLOOKUP('DERS YÜKLERİ'!$B$47,T114:AA114,8,0),"")</f>
        <v/>
      </c>
      <c r="BT114" s="26"/>
    </row>
    <row r="115" spans="1:72" ht="19.5" customHeight="1" outlineLevel="1">
      <c r="A115" s="110" t="b">
        <v>1</v>
      </c>
      <c r="B115" s="112" t="str">
        <f t="shared" si="20"/>
        <v>AÇIK</v>
      </c>
      <c r="C115" s="1030"/>
      <c r="D115" s="115" t="str">
        <f>IFERROR(VLOOKUP(F115,'LİSTE-FORMÜLLER'!F:L,2,0),"-")</f>
        <v>SBK 422</v>
      </c>
      <c r="E115" s="116" t="str">
        <f>IFERROR(VLOOKUP(F115,'LİSTE-FORMÜLLER'!F:L,3,0),"-")</f>
        <v>S</v>
      </c>
      <c r="F115" s="117" t="s">
        <v>153</v>
      </c>
      <c r="G115" s="842" t="str">
        <f>IFERROR(VLOOKUP(F115,'LİSTE-FORMÜLLER'!F:L,5,0),"")</f>
        <v>3 + 0</v>
      </c>
      <c r="H115" s="115">
        <f>IFERROR(VLOOKUP(F115,'LİSTE-FORMÜLLER'!F:L,7,0),"-")</f>
        <v>5</v>
      </c>
      <c r="I115" s="201" t="s">
        <v>97</v>
      </c>
      <c r="J115" s="202" t="s">
        <v>97</v>
      </c>
      <c r="K115" s="203"/>
      <c r="L115" s="121">
        <f t="shared" si="21"/>
        <v>2</v>
      </c>
      <c r="M115" s="121" t="str">
        <f>IFERROR(VLOOKUP(I115,'LİSTE-FORMÜLLER'!$B$2:$C$89,2,0),"*")</f>
        <v>at</v>
      </c>
      <c r="N115" s="122"/>
      <c r="O115" s="124" t="str">
        <f>VLOOKUP('LİSTE-FORMÜLLER'!$A$100,'LİSTE-FORMÜLLER'!$A$92:$B$126,2,0)</f>
        <v>A-304</v>
      </c>
      <c r="P115" s="124">
        <f>VLOOKUP('LİSTE-FORMÜLLER'!$A$120,'LİSTE-FORMÜLLER'!$A$92:$B$126,2,0)</f>
        <v>0</v>
      </c>
      <c r="Q115" s="126"/>
      <c r="R115" s="579" t="s">
        <v>73</v>
      </c>
      <c r="S115" s="130" t="str">
        <f t="shared" si="22"/>
        <v>3 + 0</v>
      </c>
      <c r="T115" s="175" t="str">
        <f t="shared" si="25"/>
        <v>Doç.Dr. Zeynel Abidin KILINÇ</v>
      </c>
      <c r="U115" s="178">
        <f>COUNTIF('DERS PROGRAMI'!$K$5:$L$55,R115)</f>
        <v>1</v>
      </c>
      <c r="V115" s="180">
        <f>COUNTIF('DERS PROGRAMI'!$K$62:$L$106,R115)</f>
        <v>1</v>
      </c>
      <c r="W115" s="846" t="str">
        <f>VLOOKUP(U115,'LİSTE-FORMÜLLER'!$U$1:$V$4,2,0)</f>
        <v>✅</v>
      </c>
      <c r="X115" s="847" t="str">
        <f>VLOOKUP(V115,'LİSTE-FORMÜLLER'!$U$1:$V$4,2,0)</f>
        <v>✅</v>
      </c>
      <c r="Y115" s="26"/>
      <c r="Z115" s="142" t="s">
        <v>890</v>
      </c>
      <c r="AA115" s="144">
        <f t="shared" si="24"/>
        <v>6</v>
      </c>
      <c r="AB115" s="148" t="str">
        <f>IFERROR(VLOOKUP('DERS YÜKLERİ'!$B$3,T115:AA115,8,0),"")</f>
        <v/>
      </c>
      <c r="AC115" s="142" t="str">
        <f>IFERROR(VLOOKUP('DERS YÜKLERİ'!$B$4,T115:AA115,8,0),"")</f>
        <v/>
      </c>
      <c r="AD115" s="142" t="str">
        <f>IFERROR(VLOOKUP('DERS YÜKLERİ'!$B$5,T115:AA115,8,0),"")</f>
        <v/>
      </c>
      <c r="AE115" s="142" t="str">
        <f>IFERROR(VLOOKUP('DERS YÜKLERİ'!$B$6,T115:AA115,8,0),"")</f>
        <v/>
      </c>
      <c r="AF115" s="142" t="str">
        <f>IFERROR(VLOOKUP('DERS YÜKLERİ'!$B$7,T115:AA115,8,0),"")</f>
        <v/>
      </c>
      <c r="AG115" s="142" t="str">
        <f>IFERROR(VLOOKUP('DERS YÜKLERİ'!$B$8,T115:AA115,8,0),"")</f>
        <v/>
      </c>
      <c r="AH115" s="142" t="str">
        <f>IFERROR(VLOOKUP('DERS YÜKLERİ'!$B$9,T115:AA115,8,0),"")</f>
        <v/>
      </c>
      <c r="AI115" s="142" t="str">
        <f>IFERROR(VLOOKUP('DERS YÜKLERİ'!$B$10,T115:AA115,8,0),"")</f>
        <v/>
      </c>
      <c r="AJ115" s="142" t="str">
        <f>IFERROR(VLOOKUP('DERS YÜKLERİ'!$B$11,T115:AA115,8,0),"")</f>
        <v/>
      </c>
      <c r="AK115" s="142" t="str">
        <f>IFERROR(VLOOKUP('DERS YÜKLERİ'!$B$12,T115:AA115,8,0),"")</f>
        <v/>
      </c>
      <c r="AL115" s="142" t="str">
        <f>IFERROR(VLOOKUP('DERS YÜKLERİ'!$B$13,T115:AA115,8,0),"")</f>
        <v/>
      </c>
      <c r="AM115" s="142" t="str">
        <f>IFERROR(VLOOKUP('DERS YÜKLERİ'!$B$14,T115:AA115,8,0),"")</f>
        <v/>
      </c>
      <c r="AN115" s="142" t="str">
        <f>IFERROR(VLOOKUP('DERS YÜKLERİ'!$B$15,T115:AA115,8,0),"")</f>
        <v/>
      </c>
      <c r="AO115" s="142" t="str">
        <f>IFERROR(VLOOKUP('DERS YÜKLERİ'!$B$16,T115:AA115,8,0),"")</f>
        <v/>
      </c>
      <c r="AP115" s="142" t="str">
        <f>IFERROR(VLOOKUP('DERS YÜKLERİ'!$B$17,T115:AA115,8,0),"")</f>
        <v/>
      </c>
      <c r="AQ115" s="142" t="str">
        <f>IFERROR(VLOOKUP('DERS YÜKLERİ'!$B$18,T115:AA115,8,0),"")</f>
        <v/>
      </c>
      <c r="AR115" s="142" t="str">
        <f>IFERROR(VLOOKUP('DERS YÜKLERİ'!$B$19,T115:AA115,8,0),"")</f>
        <v/>
      </c>
      <c r="AS115" s="142" t="str">
        <f>IFERROR(VLOOKUP('DERS YÜKLERİ'!$B$20,T115:AA115,8,0),"")</f>
        <v/>
      </c>
      <c r="AT115" s="142" t="str">
        <f>IFERROR(VLOOKUP('DERS YÜKLERİ'!$B$21,T115:AA115,8,0),"")</f>
        <v/>
      </c>
      <c r="AU115" s="142" t="str">
        <f>IFERROR(VLOOKUP('DERS YÜKLERİ'!$B$22,T115:AA115,8,0),"")</f>
        <v/>
      </c>
      <c r="AV115" s="142" t="str">
        <f>IFERROR(VLOOKUP('DERS YÜKLERİ'!$B$23,T115:AA115,8,0),"")</f>
        <v/>
      </c>
      <c r="AW115" s="142" t="str">
        <f>IFERROR(VLOOKUP('DERS YÜKLERİ'!$B$25,T115:AA115,8,0),"")</f>
        <v/>
      </c>
      <c r="AX115" s="142" t="str">
        <f>IFERROR(VLOOKUP('DERS YÜKLERİ'!$B$26,T115:AA115,8,0),"")</f>
        <v/>
      </c>
      <c r="AY115" s="142" t="str">
        <f>IFERROR(VLOOKUP('DERS YÜKLERİ'!$B$27,T115:AA115,8,0),"")</f>
        <v/>
      </c>
      <c r="AZ115" s="142" t="str">
        <f>IFERROR(VLOOKUP('DERS YÜKLERİ'!$B$28,T115:AA115,8,0),"")</f>
        <v/>
      </c>
      <c r="BA115" s="142" t="str">
        <f>IFERROR(VLOOKUP('DERS YÜKLERİ'!$B$29,T115:AA115,8,0),"")</f>
        <v/>
      </c>
      <c r="BB115" s="142" t="str">
        <f>IFERROR(VLOOKUP('DERS YÜKLERİ'!$B$30,T115:AA115,8,0),"")</f>
        <v/>
      </c>
      <c r="BC115" s="142">
        <f>IFERROR(VLOOKUP('DERS YÜKLERİ'!$B$31,T115:AA115,8,0),"")</f>
        <v>6</v>
      </c>
      <c r="BD115" s="142" t="str">
        <f>IFERROR(VLOOKUP('DERS YÜKLERİ'!$B$32,T115:AA115,8,0),"")</f>
        <v/>
      </c>
      <c r="BE115" s="142" t="str">
        <f>IFERROR(VLOOKUP('DERS YÜKLERİ'!$B$33,T115:AA115,8,0),"")</f>
        <v/>
      </c>
      <c r="BF115" s="142" t="str">
        <f>IFERROR(VLOOKUP('DERS YÜKLERİ'!$B$34,T115:AA115,8,0),"")</f>
        <v/>
      </c>
      <c r="BG115" s="142" t="str">
        <f>IFERROR(VLOOKUP('DERS YÜKLERİ'!$B$35,T115:AA115,8,0),"")</f>
        <v/>
      </c>
      <c r="BH115" s="142" t="str">
        <f>IFERROR(VLOOKUP('DERS YÜKLERİ'!$B$36,T115:AA115,8,0),"")</f>
        <v/>
      </c>
      <c r="BI115" s="142" t="str">
        <f>IFERROR(VLOOKUP('DERS YÜKLERİ'!$B$37,T115:AA115,8,0),"")</f>
        <v/>
      </c>
      <c r="BJ115" s="142" t="str">
        <f>IFERROR(VLOOKUP('DERS YÜKLERİ'!$B$38,T115:AA115,8,0),"")</f>
        <v/>
      </c>
      <c r="BK115" s="142" t="str">
        <f>IFERROR(VLOOKUP('DERS YÜKLERİ'!$B$39,T115:AA115,8,0),"")</f>
        <v/>
      </c>
      <c r="BL115" s="142" t="str">
        <f>IFERROR(VLOOKUP('DERS YÜKLERİ'!$B$40,T115:AA115,8,0),"")</f>
        <v/>
      </c>
      <c r="BM115" s="142" t="str">
        <f>IFERROR(VLOOKUP('DERS YÜKLERİ'!$B$41,T115:AA115,8,0),"")</f>
        <v/>
      </c>
      <c r="BN115" s="142" t="str">
        <f>IFERROR(VLOOKUP('DERS YÜKLERİ'!$B$42,T115:AA115,8,0),"")</f>
        <v/>
      </c>
      <c r="BO115" s="142" t="str">
        <f>IFERROR(VLOOKUP('DERS YÜKLERİ'!$B$43,T115:AA115,8,0),"")</f>
        <v/>
      </c>
      <c r="BP115" s="142" t="str">
        <f>IFERROR(VLOOKUP('DERS YÜKLERİ'!$B$44,T115:AA115,8,0),"")</f>
        <v/>
      </c>
      <c r="BQ115" s="142" t="str">
        <f>IFERROR(VLOOKUP('DERS YÜKLERİ'!$B$45,T115:AA115,8,0),"")</f>
        <v/>
      </c>
      <c r="BR115" s="142" t="str">
        <f>IFERROR(VLOOKUP('DERS YÜKLERİ'!$B$46,T115:AA115,8,0),"")</f>
        <v/>
      </c>
      <c r="BS115" s="142" t="str">
        <f>IFERROR(VLOOKUP('DERS YÜKLERİ'!$B$47,T115:AA115,8,0),"")</f>
        <v/>
      </c>
      <c r="BT115" s="26"/>
    </row>
    <row r="116" spans="1:72" ht="19.5" customHeight="1">
      <c r="A116" s="110" t="b">
        <v>0</v>
      </c>
      <c r="B116" s="112" t="str">
        <f t="shared" si="20"/>
        <v>KAPALI</v>
      </c>
      <c r="C116" s="1030"/>
      <c r="D116" s="115" t="str">
        <f>IFERROR(VLOOKUP(F116,'LİSTE-FORMÜLLER'!F:L,2,0),"-")</f>
        <v>-</v>
      </c>
      <c r="E116" s="116" t="str">
        <f>IFERROR(VLOOKUP(F116,'LİSTE-FORMÜLLER'!F:L,3,0),"-")</f>
        <v>-</v>
      </c>
      <c r="F116" s="117"/>
      <c r="G116" s="842" t="str">
        <f>IFERROR(VLOOKUP(F116,'LİSTE-FORMÜLLER'!F:L,5,0),"")</f>
        <v/>
      </c>
      <c r="H116" s="115" t="str">
        <f>IFERROR(VLOOKUP(F116,'LİSTE-FORMÜLLER'!F:L,7,0),"-")</f>
        <v>-</v>
      </c>
      <c r="I116" s="387"/>
      <c r="J116" s="388"/>
      <c r="K116" s="203"/>
      <c r="L116" s="121">
        <f t="shared" si="21"/>
        <v>2</v>
      </c>
      <c r="M116" s="121" t="str">
        <f>IFERROR(VLOOKUP(I116,'LİSTE-FORMÜLLER'!$B$2:$C$89,2,0),"*")</f>
        <v>*</v>
      </c>
      <c r="N116" s="122"/>
      <c r="O116" s="124" t="str">
        <f>VLOOKUP('LİSTE-FORMÜLLER'!$A$103,'LİSTE-FORMÜLLER'!$A$92:$B$126,2,0)</f>
        <v>YL-DR SINIFI</v>
      </c>
      <c r="P116" s="124">
        <f>VLOOKUP('LİSTE-FORMÜLLER'!$A$121,'LİSTE-FORMÜLLER'!$A$92:$B$126,2,0)</f>
        <v>0</v>
      </c>
      <c r="Q116" s="126"/>
      <c r="R116" s="579" t="s">
        <v>152</v>
      </c>
      <c r="S116" s="130" t="str">
        <f t="shared" si="22"/>
        <v>3 + 0</v>
      </c>
      <c r="T116" s="175" t="str">
        <f t="shared" si="25"/>
        <v>Doç.Dr. Mustafa Lütfi ŞEN</v>
      </c>
      <c r="U116" s="178">
        <f>COUNTIF('DERS PROGRAMI'!$K$5:$L$55,R116)</f>
        <v>1</v>
      </c>
      <c r="V116" s="180">
        <f>COUNTIF('DERS PROGRAMI'!$K$62:$L$106,R116)</f>
        <v>1</v>
      </c>
      <c r="W116" s="846" t="str">
        <f>VLOOKUP(U116,'LİSTE-FORMÜLLER'!$U$1:$V$4,2,0)</f>
        <v>✅</v>
      </c>
      <c r="X116" s="847" t="str">
        <f>VLOOKUP(V116,'LİSTE-FORMÜLLER'!$U$1:$V$4,2,0)</f>
        <v>✅</v>
      </c>
      <c r="Y116" s="26"/>
      <c r="Z116" s="142" t="s">
        <v>890</v>
      </c>
      <c r="AA116" s="144">
        <f t="shared" si="24"/>
        <v>6</v>
      </c>
      <c r="AB116" s="148" t="str">
        <f>IFERROR(VLOOKUP('DERS YÜKLERİ'!$B$3,T116:AA116,8,0),"")</f>
        <v/>
      </c>
      <c r="AC116" s="142" t="str">
        <f>IFERROR(VLOOKUP('DERS YÜKLERİ'!$B$4,T116:AA116,8,0),"")</f>
        <v/>
      </c>
      <c r="AD116" s="142" t="str">
        <f>IFERROR(VLOOKUP('DERS YÜKLERİ'!$B$5,T116:AA116,8,0),"")</f>
        <v/>
      </c>
      <c r="AE116" s="142" t="str">
        <f>IFERROR(VLOOKUP('DERS YÜKLERİ'!$B$6,T116:AA116,8,0),"")</f>
        <v/>
      </c>
      <c r="AF116" s="142" t="str">
        <f>IFERROR(VLOOKUP('DERS YÜKLERİ'!$B$7,T116:AA116,8,0),"")</f>
        <v/>
      </c>
      <c r="AG116" s="142" t="str">
        <f>IFERROR(VLOOKUP('DERS YÜKLERİ'!$B$8,T116:AA116,8,0),"")</f>
        <v/>
      </c>
      <c r="AH116" s="142" t="str">
        <f>IFERROR(VLOOKUP('DERS YÜKLERİ'!$B$9,T116:AA116,8,0),"")</f>
        <v/>
      </c>
      <c r="AI116" s="142" t="str">
        <f>IFERROR(VLOOKUP('DERS YÜKLERİ'!$B$10,T116:AA116,8,0),"")</f>
        <v/>
      </c>
      <c r="AJ116" s="142" t="str">
        <f>IFERROR(VLOOKUP('DERS YÜKLERİ'!$B$11,T116:AA116,8,0),"")</f>
        <v/>
      </c>
      <c r="AK116" s="142">
        <f>IFERROR(VLOOKUP('DERS YÜKLERİ'!$B$12,T116:AA116,8,0),"")</f>
        <v>6</v>
      </c>
      <c r="AL116" s="142" t="str">
        <f>IFERROR(VLOOKUP('DERS YÜKLERİ'!$B$13,T116:AA116,8,0),"")</f>
        <v/>
      </c>
      <c r="AM116" s="142" t="str">
        <f>IFERROR(VLOOKUP('DERS YÜKLERİ'!$B$14,T116:AA116,8,0),"")</f>
        <v/>
      </c>
      <c r="AN116" s="142" t="str">
        <f>IFERROR(VLOOKUP('DERS YÜKLERİ'!$B$15,T116:AA116,8,0),"")</f>
        <v/>
      </c>
      <c r="AO116" s="142" t="str">
        <f>IFERROR(VLOOKUP('DERS YÜKLERİ'!$B$16,T116:AA116,8,0),"")</f>
        <v/>
      </c>
      <c r="AP116" s="142" t="str">
        <f>IFERROR(VLOOKUP('DERS YÜKLERİ'!$B$17,T116:AA116,8,0),"")</f>
        <v/>
      </c>
      <c r="AQ116" s="142" t="str">
        <f>IFERROR(VLOOKUP('DERS YÜKLERİ'!$B$18,T116:AA116,8,0),"")</f>
        <v/>
      </c>
      <c r="AR116" s="142" t="str">
        <f>IFERROR(VLOOKUP('DERS YÜKLERİ'!$B$19,T116:AA116,8,0),"")</f>
        <v/>
      </c>
      <c r="AS116" s="142" t="str">
        <f>IFERROR(VLOOKUP('DERS YÜKLERİ'!$B$20,T116:AA116,8,0),"")</f>
        <v/>
      </c>
      <c r="AT116" s="142" t="str">
        <f>IFERROR(VLOOKUP('DERS YÜKLERİ'!$B$21,T116:AA116,8,0),"")</f>
        <v/>
      </c>
      <c r="AU116" s="142" t="str">
        <f>IFERROR(VLOOKUP('DERS YÜKLERİ'!$B$22,T116:AA116,8,0),"")</f>
        <v/>
      </c>
      <c r="AV116" s="142" t="str">
        <f>IFERROR(VLOOKUP('DERS YÜKLERİ'!$B$23,T116:AA116,8,0),"")</f>
        <v/>
      </c>
      <c r="AW116" s="142" t="str">
        <f>IFERROR(VLOOKUP('DERS YÜKLERİ'!$B$25,T116:AA116,8,0),"")</f>
        <v/>
      </c>
      <c r="AX116" s="142" t="str">
        <f>IFERROR(VLOOKUP('DERS YÜKLERİ'!$B$26,T116:AA116,8,0),"")</f>
        <v/>
      </c>
      <c r="AY116" s="142" t="str">
        <f>IFERROR(VLOOKUP('DERS YÜKLERİ'!$B$27,T116:AA116,8,0),"")</f>
        <v/>
      </c>
      <c r="AZ116" s="142" t="str">
        <f>IFERROR(VLOOKUP('DERS YÜKLERİ'!$B$28,T116:AA116,8,0),"")</f>
        <v/>
      </c>
      <c r="BA116" s="142" t="str">
        <f>IFERROR(VLOOKUP('DERS YÜKLERİ'!$B$29,T116:AA116,8,0),"")</f>
        <v/>
      </c>
      <c r="BB116" s="142" t="str">
        <f>IFERROR(VLOOKUP('DERS YÜKLERİ'!$B$30,T116:AA116,8,0),"")</f>
        <v/>
      </c>
      <c r="BC116" s="142" t="str">
        <f>IFERROR(VLOOKUP('DERS YÜKLERİ'!$B$31,T116:AA116,8,0),"")</f>
        <v/>
      </c>
      <c r="BD116" s="142" t="str">
        <f>IFERROR(VLOOKUP('DERS YÜKLERİ'!$B$32,T116:AA116,8,0),"")</f>
        <v/>
      </c>
      <c r="BE116" s="142" t="str">
        <f>IFERROR(VLOOKUP('DERS YÜKLERİ'!$B$33,T116:AA116,8,0),"")</f>
        <v/>
      </c>
      <c r="BF116" s="142" t="str">
        <f>IFERROR(VLOOKUP('DERS YÜKLERİ'!$B$34,T116:AA116,8,0),"")</f>
        <v/>
      </c>
      <c r="BG116" s="142" t="str">
        <f>IFERROR(VLOOKUP('DERS YÜKLERİ'!$B$35,T116:AA116,8,0),"")</f>
        <v/>
      </c>
      <c r="BH116" s="142" t="str">
        <f>IFERROR(VLOOKUP('DERS YÜKLERİ'!$B$36,T116:AA116,8,0),"")</f>
        <v/>
      </c>
      <c r="BI116" s="142" t="str">
        <f>IFERROR(VLOOKUP('DERS YÜKLERİ'!$B$37,T116:AA116,8,0),"")</f>
        <v/>
      </c>
      <c r="BJ116" s="142" t="str">
        <f>IFERROR(VLOOKUP('DERS YÜKLERİ'!$B$38,T116:AA116,8,0),"")</f>
        <v/>
      </c>
      <c r="BK116" s="142" t="str">
        <f>IFERROR(VLOOKUP('DERS YÜKLERİ'!$B$39,T116:AA116,8,0),"")</f>
        <v/>
      </c>
      <c r="BL116" s="142" t="str">
        <f>IFERROR(VLOOKUP('DERS YÜKLERİ'!$B$40,T116:AA116,8,0),"")</f>
        <v/>
      </c>
      <c r="BM116" s="142" t="str">
        <f>IFERROR(VLOOKUP('DERS YÜKLERİ'!$B$41,T116:AA116,8,0),"")</f>
        <v/>
      </c>
      <c r="BN116" s="142" t="str">
        <f>IFERROR(VLOOKUP('DERS YÜKLERİ'!$B$42,T116:AA116,8,0),"")</f>
        <v/>
      </c>
      <c r="BO116" s="142" t="str">
        <f>IFERROR(VLOOKUP('DERS YÜKLERİ'!$B$43,T116:AA116,8,0),"")</f>
        <v/>
      </c>
      <c r="BP116" s="142" t="str">
        <f>IFERROR(VLOOKUP('DERS YÜKLERİ'!$B$44,T116:AA116,8,0),"")</f>
        <v/>
      </c>
      <c r="BQ116" s="142" t="str">
        <f>IFERROR(VLOOKUP('DERS YÜKLERİ'!$B$45,T116:AA116,8,0),"")</f>
        <v/>
      </c>
      <c r="BR116" s="142" t="str">
        <f>IFERROR(VLOOKUP('DERS YÜKLERİ'!$B$46,T116:AA116,8,0),"")</f>
        <v/>
      </c>
      <c r="BS116" s="142" t="str">
        <f>IFERROR(VLOOKUP('DERS YÜKLERİ'!$B$47,T116:AA116,8,0),"")</f>
        <v/>
      </c>
      <c r="BT116" s="26"/>
    </row>
    <row r="117" spans="1:72" ht="19.5" customHeight="1" outlineLevel="1">
      <c r="A117" s="110" t="b">
        <v>1</v>
      </c>
      <c r="B117" s="112" t="str">
        <f t="shared" si="20"/>
        <v>AÇIK</v>
      </c>
      <c r="C117" s="1030"/>
      <c r="D117" s="115" t="str">
        <f>IFERROR(VLOOKUP(F117,'LİSTE-FORMÜLLER'!F:L,2,0),"-")</f>
        <v>SBK 424</v>
      </c>
      <c r="E117" s="116" t="str">
        <f>IFERROR(VLOOKUP(F117,'LİSTE-FORMÜLLER'!F:L,3,0),"-")</f>
        <v>S</v>
      </c>
      <c r="F117" s="117" t="s">
        <v>154</v>
      </c>
      <c r="G117" s="842" t="str">
        <f>IFERROR(VLOOKUP(F117,'LİSTE-FORMÜLLER'!F:L,5,0),"")</f>
        <v>3 + 0</v>
      </c>
      <c r="H117" s="115">
        <f>IFERROR(VLOOKUP(F117,'LİSTE-FORMÜLLER'!F:L,7,0),"-")</f>
        <v>5</v>
      </c>
      <c r="I117" s="201" t="s">
        <v>86</v>
      </c>
      <c r="J117" s="202" t="s">
        <v>86</v>
      </c>
      <c r="K117" s="203"/>
      <c r="L117" s="121">
        <f t="shared" si="21"/>
        <v>2</v>
      </c>
      <c r="M117" s="121" t="str">
        <f>IFERROR(VLOOKUP(I117,'LİSTE-FORMÜLLER'!$B$2:$C$89,2,0),"*")</f>
        <v>hia</v>
      </c>
      <c r="N117" s="122"/>
      <c r="O117" s="124" t="str">
        <f>VLOOKUP('LİSTE-FORMÜLLER'!$A$105,'LİSTE-FORMÜLLER'!$A$92:$B$126,2,0)</f>
        <v>S2-206</v>
      </c>
      <c r="P117" s="124">
        <f>VLOOKUP('LİSTE-FORMÜLLER'!$A$122,'LİSTE-FORMÜLLER'!$A$92:$B$126,2,0)</f>
        <v>0</v>
      </c>
      <c r="Q117" s="126"/>
      <c r="R117" s="579" t="s">
        <v>171</v>
      </c>
      <c r="S117" s="130" t="str">
        <f t="shared" si="22"/>
        <v>3 + 0</v>
      </c>
      <c r="T117" s="175" t="str">
        <f t="shared" si="25"/>
        <v>Prof.Dr. Halil İbrahim AYDINLI</v>
      </c>
      <c r="U117" s="178">
        <f>COUNTIF('DERS PROGRAMI'!$K$5:$L$55,R117)</f>
        <v>1</v>
      </c>
      <c r="V117" s="180">
        <f>COUNTIF('DERS PROGRAMI'!$K$62:$L$106,R117)</f>
        <v>1</v>
      </c>
      <c r="W117" s="846" t="str">
        <f>VLOOKUP(U117,'LİSTE-FORMÜLLER'!$U$1:$V$4,2,0)</f>
        <v>✅</v>
      </c>
      <c r="X117" s="847" t="str">
        <f>VLOOKUP(V117,'LİSTE-FORMÜLLER'!$U$1:$V$4,2,0)</f>
        <v>✅</v>
      </c>
      <c r="Y117" s="26"/>
      <c r="Z117" s="142" t="s">
        <v>890</v>
      </c>
      <c r="AA117" s="144">
        <f t="shared" si="24"/>
        <v>6</v>
      </c>
      <c r="AB117" s="148" t="str">
        <f>IFERROR(VLOOKUP('DERS YÜKLERİ'!$B$3,T117:AA117,8,0),"")</f>
        <v/>
      </c>
      <c r="AC117" s="142" t="str">
        <f>IFERROR(VLOOKUP('DERS YÜKLERİ'!$B$4,T117:AA117,8,0),"")</f>
        <v/>
      </c>
      <c r="AD117" s="142" t="str">
        <f>IFERROR(VLOOKUP('DERS YÜKLERİ'!$B$5,T117:AA117,8,0),"")</f>
        <v/>
      </c>
      <c r="AE117" s="142">
        <f>IFERROR(VLOOKUP('DERS YÜKLERİ'!$B$6,T117:AA117,8,0),"")</f>
        <v>6</v>
      </c>
      <c r="AF117" s="142" t="str">
        <f>IFERROR(VLOOKUP('DERS YÜKLERİ'!$B$7,T117:AA117,8,0),"")</f>
        <v/>
      </c>
      <c r="AG117" s="142" t="str">
        <f>IFERROR(VLOOKUP('DERS YÜKLERİ'!$B$8,T117:AA117,8,0),"")</f>
        <v/>
      </c>
      <c r="AH117" s="142" t="str">
        <f>IFERROR(VLOOKUP('DERS YÜKLERİ'!$B$9,T117:AA117,8,0),"")</f>
        <v/>
      </c>
      <c r="AI117" s="142" t="str">
        <f>IFERROR(VLOOKUP('DERS YÜKLERİ'!$B$10,T117:AA117,8,0),"")</f>
        <v/>
      </c>
      <c r="AJ117" s="142" t="str">
        <f>IFERROR(VLOOKUP('DERS YÜKLERİ'!$B$11,T117:AA117,8,0),"")</f>
        <v/>
      </c>
      <c r="AK117" s="142" t="str">
        <f>IFERROR(VLOOKUP('DERS YÜKLERİ'!$B$12,T117:AA117,8,0),"")</f>
        <v/>
      </c>
      <c r="AL117" s="142" t="str">
        <f>IFERROR(VLOOKUP('DERS YÜKLERİ'!$B$13,T117:AA117,8,0),"")</f>
        <v/>
      </c>
      <c r="AM117" s="142" t="str">
        <f>IFERROR(VLOOKUP('DERS YÜKLERİ'!$B$14,T117:AA117,8,0),"")</f>
        <v/>
      </c>
      <c r="AN117" s="142" t="str">
        <f>IFERROR(VLOOKUP('DERS YÜKLERİ'!$B$15,T117:AA117,8,0),"")</f>
        <v/>
      </c>
      <c r="AO117" s="142" t="str">
        <f>IFERROR(VLOOKUP('DERS YÜKLERİ'!$B$16,T117:AA117,8,0),"")</f>
        <v/>
      </c>
      <c r="AP117" s="142" t="str">
        <f>IFERROR(VLOOKUP('DERS YÜKLERİ'!$B$17,T117:AA117,8,0),"")</f>
        <v/>
      </c>
      <c r="AQ117" s="142" t="str">
        <f>IFERROR(VLOOKUP('DERS YÜKLERİ'!$B$18,T117:AA117,8,0),"")</f>
        <v/>
      </c>
      <c r="AR117" s="142" t="str">
        <f>IFERROR(VLOOKUP('DERS YÜKLERİ'!$B$19,T117:AA117,8,0),"")</f>
        <v/>
      </c>
      <c r="AS117" s="142" t="str">
        <f>IFERROR(VLOOKUP('DERS YÜKLERİ'!$B$20,T117:AA117,8,0),"")</f>
        <v/>
      </c>
      <c r="AT117" s="142" t="str">
        <f>IFERROR(VLOOKUP('DERS YÜKLERİ'!$B$21,T117:AA117,8,0),"")</f>
        <v/>
      </c>
      <c r="AU117" s="142" t="str">
        <f>IFERROR(VLOOKUP('DERS YÜKLERİ'!$B$22,T117:AA117,8,0),"")</f>
        <v/>
      </c>
      <c r="AV117" s="142" t="str">
        <f>IFERROR(VLOOKUP('DERS YÜKLERİ'!$B$23,T117:AA117,8,0),"")</f>
        <v/>
      </c>
      <c r="AW117" s="142" t="str">
        <f>IFERROR(VLOOKUP('DERS YÜKLERİ'!$B$25,T117:AA117,8,0),"")</f>
        <v/>
      </c>
      <c r="AX117" s="142" t="str">
        <f>IFERROR(VLOOKUP('DERS YÜKLERİ'!$B$26,T117:AA117,8,0),"")</f>
        <v/>
      </c>
      <c r="AY117" s="142" t="str">
        <f>IFERROR(VLOOKUP('DERS YÜKLERİ'!$B$27,T117:AA117,8,0),"")</f>
        <v/>
      </c>
      <c r="AZ117" s="142" t="str">
        <f>IFERROR(VLOOKUP('DERS YÜKLERİ'!$B$28,T117:AA117,8,0),"")</f>
        <v/>
      </c>
      <c r="BA117" s="142" t="str">
        <f>IFERROR(VLOOKUP('DERS YÜKLERİ'!$B$29,T117:AA117,8,0),"")</f>
        <v/>
      </c>
      <c r="BB117" s="142" t="str">
        <f>IFERROR(VLOOKUP('DERS YÜKLERİ'!$B$30,T117:AA117,8,0),"")</f>
        <v/>
      </c>
      <c r="BC117" s="142" t="str">
        <f>IFERROR(VLOOKUP('DERS YÜKLERİ'!$B$31,T117:AA117,8,0),"")</f>
        <v/>
      </c>
      <c r="BD117" s="142" t="str">
        <f>IFERROR(VLOOKUP('DERS YÜKLERİ'!$B$32,T117:AA117,8,0),"")</f>
        <v/>
      </c>
      <c r="BE117" s="142" t="str">
        <f>IFERROR(VLOOKUP('DERS YÜKLERİ'!$B$33,T117:AA117,8,0),"")</f>
        <v/>
      </c>
      <c r="BF117" s="142" t="str">
        <f>IFERROR(VLOOKUP('DERS YÜKLERİ'!$B$34,T117:AA117,8,0),"")</f>
        <v/>
      </c>
      <c r="BG117" s="142" t="str">
        <f>IFERROR(VLOOKUP('DERS YÜKLERİ'!$B$35,T117:AA117,8,0),"")</f>
        <v/>
      </c>
      <c r="BH117" s="142" t="str">
        <f>IFERROR(VLOOKUP('DERS YÜKLERİ'!$B$36,T117:AA117,8,0),"")</f>
        <v/>
      </c>
      <c r="BI117" s="142" t="str">
        <f>IFERROR(VLOOKUP('DERS YÜKLERİ'!$B$37,T117:AA117,8,0),"")</f>
        <v/>
      </c>
      <c r="BJ117" s="142" t="str">
        <f>IFERROR(VLOOKUP('DERS YÜKLERİ'!$B$38,T117:AA117,8,0),"")</f>
        <v/>
      </c>
      <c r="BK117" s="142" t="str">
        <f>IFERROR(VLOOKUP('DERS YÜKLERİ'!$B$39,T117:AA117,8,0),"")</f>
        <v/>
      </c>
      <c r="BL117" s="142" t="str">
        <f>IFERROR(VLOOKUP('DERS YÜKLERİ'!$B$40,T117:AA117,8,0),"")</f>
        <v/>
      </c>
      <c r="BM117" s="142" t="str">
        <f>IFERROR(VLOOKUP('DERS YÜKLERİ'!$B$41,T117:AA117,8,0),"")</f>
        <v/>
      </c>
      <c r="BN117" s="142" t="str">
        <f>IFERROR(VLOOKUP('DERS YÜKLERİ'!$B$42,T117:AA117,8,0),"")</f>
        <v/>
      </c>
      <c r="BO117" s="142" t="str">
        <f>IFERROR(VLOOKUP('DERS YÜKLERİ'!$B$43,T117:AA117,8,0),"")</f>
        <v/>
      </c>
      <c r="BP117" s="142" t="str">
        <f>IFERROR(VLOOKUP('DERS YÜKLERİ'!$B$44,T117:AA117,8,0),"")</f>
        <v/>
      </c>
      <c r="BQ117" s="142" t="str">
        <f>IFERROR(VLOOKUP('DERS YÜKLERİ'!$B$45,T117:AA117,8,0),"")</f>
        <v/>
      </c>
      <c r="BR117" s="142" t="str">
        <f>IFERROR(VLOOKUP('DERS YÜKLERİ'!$B$46,T117:AA117,8,0),"")</f>
        <v/>
      </c>
      <c r="BS117" s="142" t="str">
        <f>IFERROR(VLOOKUP('DERS YÜKLERİ'!$B$47,T117:AA117,8,0),"")</f>
        <v/>
      </c>
      <c r="BT117" s="26"/>
    </row>
    <row r="118" spans="1:72" ht="19.5" customHeight="1">
      <c r="A118" s="110" t="b">
        <v>0</v>
      </c>
      <c r="B118" s="112" t="str">
        <f t="shared" si="20"/>
        <v>KAPALI</v>
      </c>
      <c r="C118" s="1030"/>
      <c r="D118" s="115" t="str">
        <f>IFERROR(VLOOKUP(F118,'LİSTE-FORMÜLLER'!F:L,2,0),"-")</f>
        <v>-</v>
      </c>
      <c r="E118" s="116" t="str">
        <f>IFERROR(VLOOKUP(F118,'LİSTE-FORMÜLLER'!F:L,3,0),"-")</f>
        <v>-</v>
      </c>
      <c r="F118" s="117"/>
      <c r="G118" s="842" t="str">
        <f>IFERROR(VLOOKUP(F118,'LİSTE-FORMÜLLER'!F:L,5,0),"")</f>
        <v/>
      </c>
      <c r="H118" s="115" t="str">
        <f>IFERROR(VLOOKUP(F118,'LİSTE-FORMÜLLER'!F:L,7,0),"-")</f>
        <v>-</v>
      </c>
      <c r="I118" s="201"/>
      <c r="J118" s="202"/>
      <c r="K118" s="120"/>
      <c r="L118" s="121">
        <f t="shared" si="21"/>
        <v>2</v>
      </c>
      <c r="M118" s="121" t="str">
        <f>IFERROR(VLOOKUP(I118,'LİSTE-FORMÜLLER'!$B$2:$C$89,2,0),"*")</f>
        <v>*</v>
      </c>
      <c r="N118" s="122"/>
      <c r="O118" s="124" t="str">
        <f>VLOOKUP('LİSTE-FORMÜLLER'!$A$107,'LİSTE-FORMÜLLER'!$A$92:$B$126,2,0)</f>
        <v>S2-201</v>
      </c>
      <c r="P118" s="124">
        <f>VLOOKUP('LİSTE-FORMÜLLER'!$A$123,'LİSTE-FORMÜLLER'!$A$92:$B$126,2,0)</f>
        <v>0</v>
      </c>
      <c r="Q118" s="126"/>
      <c r="R118" s="579" t="s">
        <v>134</v>
      </c>
      <c r="S118" s="130" t="str">
        <f t="shared" si="22"/>
        <v>3 + 0</v>
      </c>
      <c r="T118" s="175" t="str">
        <f t="shared" si="25"/>
        <v>Doç.Dr. Ferruh TUZCUOĞLU</v>
      </c>
      <c r="U118" s="178">
        <f>COUNTIF('DERS PROGRAMI'!$K$5:$L$55,R118)</f>
        <v>1</v>
      </c>
      <c r="V118" s="180">
        <f>COUNTIF('DERS PROGRAMI'!$K$62:$L$106,R118)</f>
        <v>0</v>
      </c>
      <c r="W118" s="846" t="str">
        <f>VLOOKUP(U118,'LİSTE-FORMÜLLER'!$U$1:$V$4,2,0)</f>
        <v>✅</v>
      </c>
      <c r="X118" s="847" t="str">
        <f>VLOOKUP(V118,'LİSTE-FORMÜLLER'!$U$1:$V$4,2,0)</f>
        <v>✖</v>
      </c>
      <c r="Y118" s="26"/>
      <c r="Z118" s="142" t="s">
        <v>890</v>
      </c>
      <c r="AA118" s="144">
        <f t="shared" si="24"/>
        <v>6</v>
      </c>
      <c r="AB118" s="148" t="str">
        <f>IFERROR(VLOOKUP('DERS YÜKLERİ'!$B$3,T118:AA118,8,0),"")</f>
        <v/>
      </c>
      <c r="AC118" s="142" t="str">
        <f>IFERROR(VLOOKUP('DERS YÜKLERİ'!$B$4,T118:AA118,8,0),"")</f>
        <v/>
      </c>
      <c r="AD118" s="142" t="str">
        <f>IFERROR(VLOOKUP('DERS YÜKLERİ'!$B$5,T118:AA118,8,0),"")</f>
        <v/>
      </c>
      <c r="AE118" s="142" t="str">
        <f>IFERROR(VLOOKUP('DERS YÜKLERİ'!$B$6,T118:AA118,8,0),"")</f>
        <v/>
      </c>
      <c r="AF118" s="142" t="str">
        <f>IFERROR(VLOOKUP('DERS YÜKLERİ'!$B$7,T118:AA118,8,0),"")</f>
        <v/>
      </c>
      <c r="AG118" s="142" t="str">
        <f>IFERROR(VLOOKUP('DERS YÜKLERİ'!$B$8,T118:AA118,8,0),"")</f>
        <v/>
      </c>
      <c r="AH118" s="142" t="str">
        <f>IFERROR(VLOOKUP('DERS YÜKLERİ'!$B$9,T118:AA118,8,0),"")</f>
        <v/>
      </c>
      <c r="AI118" s="142" t="str">
        <f>IFERROR(VLOOKUP('DERS YÜKLERİ'!$B$10,T118:AA118,8,0),"")</f>
        <v/>
      </c>
      <c r="AJ118" s="142" t="str">
        <f>IFERROR(VLOOKUP('DERS YÜKLERİ'!$B$11,T118:AA118,8,0),"")</f>
        <v/>
      </c>
      <c r="AK118" s="142" t="str">
        <f>IFERROR(VLOOKUP('DERS YÜKLERİ'!$B$12,T118:AA118,8,0),"")</f>
        <v/>
      </c>
      <c r="AL118" s="142">
        <f>IFERROR(VLOOKUP('DERS YÜKLERİ'!$B$13,T118:AA118,8,0),"")</f>
        <v>6</v>
      </c>
      <c r="AM118" s="142" t="str">
        <f>IFERROR(VLOOKUP('DERS YÜKLERİ'!$B$14,T118:AA118,8,0),"")</f>
        <v/>
      </c>
      <c r="AN118" s="142" t="str">
        <f>IFERROR(VLOOKUP('DERS YÜKLERİ'!$B$15,T118:AA118,8,0),"")</f>
        <v/>
      </c>
      <c r="AO118" s="142" t="str">
        <f>IFERROR(VLOOKUP('DERS YÜKLERİ'!$B$16,T118:AA118,8,0),"")</f>
        <v/>
      </c>
      <c r="AP118" s="142" t="str">
        <f>IFERROR(VLOOKUP('DERS YÜKLERİ'!$B$17,T118:AA118,8,0),"")</f>
        <v/>
      </c>
      <c r="AQ118" s="142" t="str">
        <f>IFERROR(VLOOKUP('DERS YÜKLERİ'!$B$18,T118:AA118,8,0),"")</f>
        <v/>
      </c>
      <c r="AR118" s="142" t="str">
        <f>IFERROR(VLOOKUP('DERS YÜKLERİ'!$B$19,T118:AA118,8,0),"")</f>
        <v/>
      </c>
      <c r="AS118" s="142" t="str">
        <f>IFERROR(VLOOKUP('DERS YÜKLERİ'!$B$20,T118:AA118,8,0),"")</f>
        <v/>
      </c>
      <c r="AT118" s="142" t="str">
        <f>IFERROR(VLOOKUP('DERS YÜKLERİ'!$B$21,T118:AA118,8,0),"")</f>
        <v/>
      </c>
      <c r="AU118" s="142" t="str">
        <f>IFERROR(VLOOKUP('DERS YÜKLERİ'!$B$22,T118:AA118,8,0),"")</f>
        <v/>
      </c>
      <c r="AV118" s="142" t="str">
        <f>IFERROR(VLOOKUP('DERS YÜKLERİ'!$B$23,T118:AA118,8,0),"")</f>
        <v/>
      </c>
      <c r="AW118" s="142" t="str">
        <f>IFERROR(VLOOKUP('DERS YÜKLERİ'!$B$25,T118:AA118,8,0),"")</f>
        <v/>
      </c>
      <c r="AX118" s="142" t="str">
        <f>IFERROR(VLOOKUP('DERS YÜKLERİ'!$B$26,T118:AA118,8,0),"")</f>
        <v/>
      </c>
      <c r="AY118" s="142" t="str">
        <f>IFERROR(VLOOKUP('DERS YÜKLERİ'!$B$27,T118:AA118,8,0),"")</f>
        <v/>
      </c>
      <c r="AZ118" s="142" t="str">
        <f>IFERROR(VLOOKUP('DERS YÜKLERİ'!$B$28,T118:AA118,8,0),"")</f>
        <v/>
      </c>
      <c r="BA118" s="142" t="str">
        <f>IFERROR(VLOOKUP('DERS YÜKLERİ'!$B$29,T118:AA118,8,0),"")</f>
        <v/>
      </c>
      <c r="BB118" s="142" t="str">
        <f>IFERROR(VLOOKUP('DERS YÜKLERİ'!$B$30,T118:AA118,8,0),"")</f>
        <v/>
      </c>
      <c r="BC118" s="142" t="str">
        <f>IFERROR(VLOOKUP('DERS YÜKLERİ'!$B$31,T118:AA118,8,0),"")</f>
        <v/>
      </c>
      <c r="BD118" s="142" t="str">
        <f>IFERROR(VLOOKUP('DERS YÜKLERİ'!$B$32,T118:AA118,8,0),"")</f>
        <v/>
      </c>
      <c r="BE118" s="142" t="str">
        <f>IFERROR(VLOOKUP('DERS YÜKLERİ'!$B$33,T118:AA118,8,0),"")</f>
        <v/>
      </c>
      <c r="BF118" s="142" t="str">
        <f>IFERROR(VLOOKUP('DERS YÜKLERİ'!$B$34,T118:AA118,8,0),"")</f>
        <v/>
      </c>
      <c r="BG118" s="142" t="str">
        <f>IFERROR(VLOOKUP('DERS YÜKLERİ'!$B$35,T118:AA118,8,0),"")</f>
        <v/>
      </c>
      <c r="BH118" s="142" t="str">
        <f>IFERROR(VLOOKUP('DERS YÜKLERİ'!$B$36,T118:AA118,8,0),"")</f>
        <v/>
      </c>
      <c r="BI118" s="142" t="str">
        <f>IFERROR(VLOOKUP('DERS YÜKLERİ'!$B$37,T118:AA118,8,0),"")</f>
        <v/>
      </c>
      <c r="BJ118" s="142" t="str">
        <f>IFERROR(VLOOKUP('DERS YÜKLERİ'!$B$38,T118:AA118,8,0),"")</f>
        <v/>
      </c>
      <c r="BK118" s="142" t="str">
        <f>IFERROR(VLOOKUP('DERS YÜKLERİ'!$B$39,T118:AA118,8,0),"")</f>
        <v/>
      </c>
      <c r="BL118" s="142" t="str">
        <f>IFERROR(VLOOKUP('DERS YÜKLERİ'!$B$40,T118:AA118,8,0),"")</f>
        <v/>
      </c>
      <c r="BM118" s="142" t="str">
        <f>IFERROR(VLOOKUP('DERS YÜKLERİ'!$B$41,T118:AA118,8,0),"")</f>
        <v/>
      </c>
      <c r="BN118" s="142" t="str">
        <f>IFERROR(VLOOKUP('DERS YÜKLERİ'!$B$42,T118:AA118,8,0),"")</f>
        <v/>
      </c>
      <c r="BO118" s="142" t="str">
        <f>IFERROR(VLOOKUP('DERS YÜKLERİ'!$B$43,T118:AA118,8,0),"")</f>
        <v/>
      </c>
      <c r="BP118" s="142" t="str">
        <f>IFERROR(VLOOKUP('DERS YÜKLERİ'!$B$44,T118:AA118,8,0),"")</f>
        <v/>
      </c>
      <c r="BQ118" s="142" t="str">
        <f>IFERROR(VLOOKUP('DERS YÜKLERİ'!$B$45,T118:AA118,8,0),"")</f>
        <v/>
      </c>
      <c r="BR118" s="142" t="str">
        <f>IFERROR(VLOOKUP('DERS YÜKLERİ'!$B$46,T118:AA118,8,0),"")</f>
        <v/>
      </c>
      <c r="BS118" s="142" t="str">
        <f>IFERROR(VLOOKUP('DERS YÜKLERİ'!$B$47,T118:AA118,8,0),"")</f>
        <v/>
      </c>
      <c r="BT118" s="26"/>
    </row>
    <row r="119" spans="1:72" ht="19.5" customHeight="1" outlineLevel="1">
      <c r="A119" s="110" t="b">
        <v>1</v>
      </c>
      <c r="B119" s="112" t="str">
        <f t="shared" si="20"/>
        <v>AÇIK</v>
      </c>
      <c r="C119" s="1030"/>
      <c r="D119" s="115" t="str">
        <f>IFERROR(VLOOKUP(F119,'LİSTE-FORMÜLLER'!F:L,2,0),"-")</f>
        <v>SBK 432</v>
      </c>
      <c r="E119" s="116" t="str">
        <f>IFERROR(VLOOKUP(F119,'LİSTE-FORMÜLLER'!F:L,3,0),"-")</f>
        <v>S</v>
      </c>
      <c r="F119" s="117" t="s">
        <v>73</v>
      </c>
      <c r="G119" s="842" t="str">
        <f>IFERROR(VLOOKUP(F119,'LİSTE-FORMÜLLER'!F:L,5,0),"")</f>
        <v>3 + 0</v>
      </c>
      <c r="H119" s="115">
        <f>IFERROR(VLOOKUP(F119,'LİSTE-FORMÜLLER'!F:L,7,0),"-")</f>
        <v>5</v>
      </c>
      <c r="I119" s="201" t="s">
        <v>80</v>
      </c>
      <c r="J119" s="202" t="s">
        <v>80</v>
      </c>
      <c r="K119" s="120"/>
      <c r="L119" s="121">
        <f t="shared" si="21"/>
        <v>2</v>
      </c>
      <c r="M119" s="121" t="str">
        <f>IFERROR(VLOOKUP(I119,'LİSTE-FORMÜLLER'!$B$2:$C$89,2,0),"*")</f>
        <v>zak</v>
      </c>
      <c r="N119" s="122"/>
      <c r="O119" s="124" t="str">
        <f>VLOOKUP('LİSTE-FORMÜLLER'!$A$108,'LİSTE-FORMÜLLER'!$A$92:$B$126,2,0)</f>
        <v>S1-203</v>
      </c>
      <c r="P119" s="124">
        <f>VLOOKUP('LİSTE-FORMÜLLER'!$A$124,'LİSTE-FORMÜLLER'!$A$92:$B$126,2,0)</f>
        <v>0</v>
      </c>
      <c r="Q119" s="126"/>
      <c r="R119" s="579" t="s">
        <v>124</v>
      </c>
      <c r="S119" s="130" t="str">
        <f t="shared" si="22"/>
        <v>3 + 0</v>
      </c>
      <c r="T119" s="175" t="str">
        <f t="shared" si="25"/>
        <v>Doç.Dr. Cihan SELEK ÖZ</v>
      </c>
      <c r="U119" s="178">
        <f>COUNTIF('DERS PROGRAMI'!$K$5:$L$55,R119)</f>
        <v>1</v>
      </c>
      <c r="V119" s="180">
        <f>COUNTIF('DERS PROGRAMI'!$K$62:$L$106,R119)</f>
        <v>1</v>
      </c>
      <c r="W119" s="846" t="str">
        <f>VLOOKUP(U119,'LİSTE-FORMÜLLER'!$U$1:$V$4,2,0)</f>
        <v>✅</v>
      </c>
      <c r="X119" s="847" t="str">
        <f>VLOOKUP(V119,'LİSTE-FORMÜLLER'!$U$1:$V$4,2,0)</f>
        <v>✅</v>
      </c>
      <c r="Y119" s="26"/>
      <c r="Z119" s="142" t="s">
        <v>890</v>
      </c>
      <c r="AA119" s="144">
        <f t="shared" si="24"/>
        <v>6</v>
      </c>
      <c r="AB119" s="148" t="str">
        <f>IFERROR(VLOOKUP('DERS YÜKLERİ'!$B$3,T119:AA119,8,0),"")</f>
        <v/>
      </c>
      <c r="AC119" s="142" t="str">
        <f>IFERROR(VLOOKUP('DERS YÜKLERİ'!$B$4,T119:AA119,8,0),"")</f>
        <v/>
      </c>
      <c r="AD119" s="142" t="str">
        <f>IFERROR(VLOOKUP('DERS YÜKLERİ'!$B$5,T119:AA119,8,0),"")</f>
        <v/>
      </c>
      <c r="AE119" s="142" t="str">
        <f>IFERROR(VLOOKUP('DERS YÜKLERİ'!$B$6,T119:AA119,8,0),"")</f>
        <v/>
      </c>
      <c r="AF119" s="142" t="str">
        <f>IFERROR(VLOOKUP('DERS YÜKLERİ'!$B$7,T119:AA119,8,0),"")</f>
        <v/>
      </c>
      <c r="AG119" s="142" t="str">
        <f>IFERROR(VLOOKUP('DERS YÜKLERİ'!$B$8,T119:AA119,8,0),"")</f>
        <v/>
      </c>
      <c r="AH119" s="142" t="str">
        <f>IFERROR(VLOOKUP('DERS YÜKLERİ'!$B$9,T119:AA119,8,0),"")</f>
        <v/>
      </c>
      <c r="AI119" s="142" t="str">
        <f>IFERROR(VLOOKUP('DERS YÜKLERİ'!$B$10,T119:AA119,8,0),"")</f>
        <v/>
      </c>
      <c r="AJ119" s="142" t="str">
        <f>IFERROR(VLOOKUP('DERS YÜKLERİ'!$B$11,T119:AA119,8,0),"")</f>
        <v/>
      </c>
      <c r="AK119" s="142" t="str">
        <f>IFERROR(VLOOKUP('DERS YÜKLERİ'!$B$12,T119:AA119,8,0),"")</f>
        <v/>
      </c>
      <c r="AL119" s="142" t="str">
        <f>IFERROR(VLOOKUP('DERS YÜKLERİ'!$B$13,T119:AA119,8,0),"")</f>
        <v/>
      </c>
      <c r="AM119" s="142" t="str">
        <f>IFERROR(VLOOKUP('DERS YÜKLERİ'!$B$14,T119:AA119,8,0),"")</f>
        <v/>
      </c>
      <c r="AN119" s="142" t="str">
        <f>IFERROR(VLOOKUP('DERS YÜKLERİ'!$B$15,T119:AA119,8,0),"")</f>
        <v/>
      </c>
      <c r="AO119" s="142" t="str">
        <f>IFERROR(VLOOKUP('DERS YÜKLERİ'!$B$16,T119:AA119,8,0),"")</f>
        <v/>
      </c>
      <c r="AP119" s="142" t="str">
        <f>IFERROR(VLOOKUP('DERS YÜKLERİ'!$B$17,T119:AA119,8,0),"")</f>
        <v/>
      </c>
      <c r="AQ119" s="142" t="str">
        <f>IFERROR(VLOOKUP('DERS YÜKLERİ'!$B$18,T119:AA119,8,0),"")</f>
        <v/>
      </c>
      <c r="AR119" s="142" t="str">
        <f>IFERROR(VLOOKUP('DERS YÜKLERİ'!$B$19,T119:AA119,8,0),"")</f>
        <v/>
      </c>
      <c r="AS119" s="142" t="str">
        <f>IFERROR(VLOOKUP('DERS YÜKLERİ'!$B$20,T119:AA119,8,0),"")</f>
        <v/>
      </c>
      <c r="AT119" s="142" t="str">
        <f>IFERROR(VLOOKUP('DERS YÜKLERİ'!$B$21,T119:AA119,8,0),"")</f>
        <v/>
      </c>
      <c r="AU119" s="142" t="str">
        <f>IFERROR(VLOOKUP('DERS YÜKLERİ'!$B$22,T119:AA119,8,0),"")</f>
        <v/>
      </c>
      <c r="AV119" s="142" t="str">
        <f>IFERROR(VLOOKUP('DERS YÜKLERİ'!$B$23,T119:AA119,8,0),"")</f>
        <v/>
      </c>
      <c r="AW119" s="142" t="str">
        <f>IFERROR(VLOOKUP('DERS YÜKLERİ'!$B$25,T119:AA119,8,0),"")</f>
        <v/>
      </c>
      <c r="AX119" s="142" t="str">
        <f>IFERROR(VLOOKUP('DERS YÜKLERİ'!$B$26,T119:AA119,8,0),"")</f>
        <v/>
      </c>
      <c r="AY119" s="142" t="str">
        <f>IFERROR(VLOOKUP('DERS YÜKLERİ'!$B$27,T119:AA119,8,0),"")</f>
        <v/>
      </c>
      <c r="AZ119" s="142">
        <f>IFERROR(VLOOKUP('DERS YÜKLERİ'!$B$28,T119:AA119,8,0),"")</f>
        <v>6</v>
      </c>
      <c r="BA119" s="142" t="str">
        <f>IFERROR(VLOOKUP('DERS YÜKLERİ'!$B$29,T119:AA119,8,0),"")</f>
        <v/>
      </c>
      <c r="BB119" s="142" t="str">
        <f>IFERROR(VLOOKUP('DERS YÜKLERİ'!$B$30,T119:AA119,8,0),"")</f>
        <v/>
      </c>
      <c r="BC119" s="142" t="str">
        <f>IFERROR(VLOOKUP('DERS YÜKLERİ'!$B$31,T119:AA119,8,0),"")</f>
        <v/>
      </c>
      <c r="BD119" s="142" t="str">
        <f>IFERROR(VLOOKUP('DERS YÜKLERİ'!$B$32,T119:AA119,8,0),"")</f>
        <v/>
      </c>
      <c r="BE119" s="142" t="str">
        <f>IFERROR(VLOOKUP('DERS YÜKLERİ'!$B$33,T119:AA119,8,0),"")</f>
        <v/>
      </c>
      <c r="BF119" s="142" t="str">
        <f>IFERROR(VLOOKUP('DERS YÜKLERİ'!$B$34,T119:AA119,8,0),"")</f>
        <v/>
      </c>
      <c r="BG119" s="142" t="str">
        <f>IFERROR(VLOOKUP('DERS YÜKLERİ'!$B$35,T119:AA119,8,0),"")</f>
        <v/>
      </c>
      <c r="BH119" s="142" t="str">
        <f>IFERROR(VLOOKUP('DERS YÜKLERİ'!$B$36,T119:AA119,8,0),"")</f>
        <v/>
      </c>
      <c r="BI119" s="142" t="str">
        <f>IFERROR(VLOOKUP('DERS YÜKLERİ'!$B$37,T119:AA119,8,0),"")</f>
        <v/>
      </c>
      <c r="BJ119" s="142" t="str">
        <f>IFERROR(VLOOKUP('DERS YÜKLERİ'!$B$38,T119:AA119,8,0),"")</f>
        <v/>
      </c>
      <c r="BK119" s="142" t="str">
        <f>IFERROR(VLOOKUP('DERS YÜKLERİ'!$B$39,T119:AA119,8,0),"")</f>
        <v/>
      </c>
      <c r="BL119" s="142" t="str">
        <f>IFERROR(VLOOKUP('DERS YÜKLERİ'!$B$40,T119:AA119,8,0),"")</f>
        <v/>
      </c>
      <c r="BM119" s="142" t="str">
        <f>IFERROR(VLOOKUP('DERS YÜKLERİ'!$B$41,T119:AA119,8,0),"")</f>
        <v/>
      </c>
      <c r="BN119" s="142" t="str">
        <f>IFERROR(VLOOKUP('DERS YÜKLERİ'!$B$42,T119:AA119,8,0),"")</f>
        <v/>
      </c>
      <c r="BO119" s="142" t="str">
        <f>IFERROR(VLOOKUP('DERS YÜKLERİ'!$B$43,T119:AA119,8,0),"")</f>
        <v/>
      </c>
      <c r="BP119" s="142" t="str">
        <f>IFERROR(VLOOKUP('DERS YÜKLERİ'!$B$44,T119:AA119,8,0),"")</f>
        <v/>
      </c>
      <c r="BQ119" s="142" t="str">
        <f>IFERROR(VLOOKUP('DERS YÜKLERİ'!$B$45,T119:AA119,8,0),"")</f>
        <v/>
      </c>
      <c r="BR119" s="142" t="str">
        <f>IFERROR(VLOOKUP('DERS YÜKLERİ'!$B$46,T119:AA119,8,0),"")</f>
        <v/>
      </c>
      <c r="BS119" s="142" t="str">
        <f>IFERROR(VLOOKUP('DERS YÜKLERİ'!$B$47,T119:AA119,8,0),"")</f>
        <v/>
      </c>
      <c r="BT119" s="26"/>
    </row>
    <row r="120" spans="1:72" ht="19.5" customHeight="1">
      <c r="A120" s="110" t="b">
        <v>0</v>
      </c>
      <c r="B120" s="112" t="str">
        <f t="shared" si="20"/>
        <v>KAPALI</v>
      </c>
      <c r="C120" s="1030"/>
      <c r="D120" s="115" t="str">
        <f>IFERROR(VLOOKUP(F120,'LİSTE-FORMÜLLER'!F:L,2,0),"-")</f>
        <v>-</v>
      </c>
      <c r="E120" s="116" t="str">
        <f>IFERROR(VLOOKUP(F120,'LİSTE-FORMÜLLER'!F:L,3,0),"-")</f>
        <v>-</v>
      </c>
      <c r="F120" s="780"/>
      <c r="G120" s="842" t="str">
        <f>IFERROR(VLOOKUP(F120,'LİSTE-FORMÜLLER'!F:L,5,0),"")</f>
        <v/>
      </c>
      <c r="H120" s="115" t="str">
        <f>IFERROR(VLOOKUP(F120,'LİSTE-FORMÜLLER'!F:L,7,0),"-")</f>
        <v>-</v>
      </c>
      <c r="I120" s="201"/>
      <c r="J120" s="202"/>
      <c r="K120" s="120"/>
      <c r="L120" s="121">
        <f t="shared" si="21"/>
        <v>2</v>
      </c>
      <c r="M120" s="121" t="str">
        <f>IFERROR(VLOOKUP(I120,'LİSTE-FORMÜLLER'!$B$2:$C$89,2,0),"*")</f>
        <v>*</v>
      </c>
      <c r="N120" s="122"/>
      <c r="O120" s="124" t="str">
        <f>VLOOKUP('LİSTE-FORMÜLLER'!$A$109,'LİSTE-FORMÜLLER'!$A$92:$B$126,2,0)</f>
        <v>Kongre Mer. Salon 7</v>
      </c>
      <c r="P120" s="124">
        <f>VLOOKUP('LİSTE-FORMÜLLER'!$A$125,'LİSTE-FORMÜLLER'!$A$92:$B$126,2,0)</f>
        <v>0</v>
      </c>
      <c r="Q120" s="126"/>
      <c r="R120" s="579" t="s">
        <v>133</v>
      </c>
      <c r="S120" s="130" t="str">
        <f t="shared" si="22"/>
        <v>3 + 0</v>
      </c>
      <c r="T120" s="175" t="str">
        <f t="shared" si="25"/>
        <v>Prof.Dr. Selim İNANÇLI</v>
      </c>
      <c r="U120" s="178">
        <f>COUNTIF('DERS PROGRAMI'!$K$5:$L$55,R120)</f>
        <v>0</v>
      </c>
      <c r="V120" s="180">
        <f>COUNTIF('DERS PROGRAMI'!$K$62:$L$106,R120)</f>
        <v>0</v>
      </c>
      <c r="W120" s="846" t="str">
        <f>VLOOKUP(U120,'LİSTE-FORMÜLLER'!$U$1:$V$4,2,0)</f>
        <v>✖</v>
      </c>
      <c r="X120" s="847" t="str">
        <f>VLOOKUP(V120,'LİSTE-FORMÜLLER'!$U$1:$V$4,2,0)</f>
        <v>✖</v>
      </c>
      <c r="Y120" s="26"/>
      <c r="Z120" s="142" t="s">
        <v>890</v>
      </c>
      <c r="AA120" s="144">
        <f t="shared" si="24"/>
        <v>6</v>
      </c>
      <c r="AB120" s="148" t="str">
        <f>IFERROR(VLOOKUP('DERS YÜKLERİ'!$B$3,T120:AA120,8,0),"")</f>
        <v/>
      </c>
      <c r="AC120" s="142" t="str">
        <f>IFERROR(VLOOKUP('DERS YÜKLERİ'!$B$4,T120:AA120,8,0),"")</f>
        <v/>
      </c>
      <c r="AD120" s="142" t="str">
        <f>IFERROR(VLOOKUP('DERS YÜKLERİ'!$B$5,T120:AA120,8,0),"")</f>
        <v/>
      </c>
      <c r="AE120" s="142" t="str">
        <f>IFERROR(VLOOKUP('DERS YÜKLERİ'!$B$6,T120:AA120,8,0),"")</f>
        <v/>
      </c>
      <c r="AF120" s="142" t="str">
        <f>IFERROR(VLOOKUP('DERS YÜKLERİ'!$B$7,T120:AA120,8,0),"")</f>
        <v/>
      </c>
      <c r="AG120" s="142" t="str">
        <f>IFERROR(VLOOKUP('DERS YÜKLERİ'!$B$8,T120:AA120,8,0),"")</f>
        <v/>
      </c>
      <c r="AH120" s="142" t="str">
        <f>IFERROR(VLOOKUP('DERS YÜKLERİ'!$B$9,T120:AA120,8,0),"")</f>
        <v/>
      </c>
      <c r="AI120" s="142" t="str">
        <f>IFERROR(VLOOKUP('DERS YÜKLERİ'!$B$10,T120:AA120,8,0),"")</f>
        <v/>
      </c>
      <c r="AJ120" s="142" t="str">
        <f>IFERROR(VLOOKUP('DERS YÜKLERİ'!$B$11,T120:AA120,8,0),"")</f>
        <v/>
      </c>
      <c r="AK120" s="142" t="str">
        <f>IFERROR(VLOOKUP('DERS YÜKLERİ'!$B$12,T120:AA120,8,0),"")</f>
        <v/>
      </c>
      <c r="AL120" s="142" t="str">
        <f>IFERROR(VLOOKUP('DERS YÜKLERİ'!$B$13,T120:AA120,8,0),"")</f>
        <v/>
      </c>
      <c r="AM120" s="142" t="str">
        <f>IFERROR(VLOOKUP('DERS YÜKLERİ'!$B$14,T120:AA120,8,0),"")</f>
        <v/>
      </c>
      <c r="AN120" s="142" t="str">
        <f>IFERROR(VLOOKUP('DERS YÜKLERİ'!$B$15,T120:AA120,8,0),"")</f>
        <v/>
      </c>
      <c r="AO120" s="142" t="str">
        <f>IFERROR(VLOOKUP('DERS YÜKLERİ'!$B$16,T120:AA120,8,0),"")</f>
        <v/>
      </c>
      <c r="AP120" s="142" t="str">
        <f>IFERROR(VLOOKUP('DERS YÜKLERİ'!$B$17,T120:AA120,8,0),"")</f>
        <v/>
      </c>
      <c r="AQ120" s="142" t="str">
        <f>IFERROR(VLOOKUP('DERS YÜKLERİ'!$B$18,T120:AA120,8,0),"")</f>
        <v/>
      </c>
      <c r="AR120" s="142" t="str">
        <f>IFERROR(VLOOKUP('DERS YÜKLERİ'!$B$19,T120:AA120,8,0),"")</f>
        <v/>
      </c>
      <c r="AS120" s="142" t="str">
        <f>IFERROR(VLOOKUP('DERS YÜKLERİ'!$B$20,T120:AA120,8,0),"")</f>
        <v/>
      </c>
      <c r="AT120" s="142" t="str">
        <f>IFERROR(VLOOKUP('DERS YÜKLERİ'!$B$21,T120:AA120,8,0),"")</f>
        <v/>
      </c>
      <c r="AU120" s="142" t="str">
        <f>IFERROR(VLOOKUP('DERS YÜKLERİ'!$B$22,T120:AA120,8,0),"")</f>
        <v/>
      </c>
      <c r="AV120" s="142" t="str">
        <f>IFERROR(VLOOKUP('DERS YÜKLERİ'!$B$23,T120:AA120,8,0),"")</f>
        <v/>
      </c>
      <c r="AW120" s="142" t="str">
        <f>IFERROR(VLOOKUP('DERS YÜKLERİ'!$B$25,T120:AA120,8,0),"")</f>
        <v/>
      </c>
      <c r="AX120" s="142" t="str">
        <f>IFERROR(VLOOKUP('DERS YÜKLERİ'!$B$26,T120:AA120,8,0),"")</f>
        <v/>
      </c>
      <c r="AY120" s="142" t="str">
        <f>IFERROR(VLOOKUP('DERS YÜKLERİ'!$B$27,T120:AA120,8,0),"")</f>
        <v/>
      </c>
      <c r="AZ120" s="142" t="str">
        <f>IFERROR(VLOOKUP('DERS YÜKLERİ'!$B$28,T120:AA120,8,0),"")</f>
        <v/>
      </c>
      <c r="BA120" s="142" t="str">
        <f>IFERROR(VLOOKUP('DERS YÜKLERİ'!$B$29,T120:AA120,8,0),"")</f>
        <v/>
      </c>
      <c r="BB120" s="142" t="str">
        <f>IFERROR(VLOOKUP('DERS YÜKLERİ'!$B$30,T120:AA120,8,0),"")</f>
        <v/>
      </c>
      <c r="BC120" s="142" t="str">
        <f>IFERROR(VLOOKUP('DERS YÜKLERİ'!$B$31,T120:AA120,8,0),"")</f>
        <v/>
      </c>
      <c r="BD120" s="142" t="str">
        <f>IFERROR(VLOOKUP('DERS YÜKLERİ'!$B$32,T120:AA120,8,0),"")</f>
        <v/>
      </c>
      <c r="BE120" s="142" t="str">
        <f>IFERROR(VLOOKUP('DERS YÜKLERİ'!$B$33,T120:AA120,8,0),"")</f>
        <v/>
      </c>
      <c r="BF120" s="142">
        <f>IFERROR(VLOOKUP('DERS YÜKLERİ'!$B$34,T120:AA120,8,0),"")</f>
        <v>6</v>
      </c>
      <c r="BG120" s="142" t="str">
        <f>IFERROR(VLOOKUP('DERS YÜKLERİ'!$B$35,T120:AA120,8,0),"")</f>
        <v/>
      </c>
      <c r="BH120" s="142" t="str">
        <f>IFERROR(VLOOKUP('DERS YÜKLERİ'!$B$36,T120:AA120,8,0),"")</f>
        <v/>
      </c>
      <c r="BI120" s="142" t="str">
        <f>IFERROR(VLOOKUP('DERS YÜKLERİ'!$B$37,T120:AA120,8,0),"")</f>
        <v/>
      </c>
      <c r="BJ120" s="142" t="str">
        <f>IFERROR(VLOOKUP('DERS YÜKLERİ'!$B$38,T120:AA120,8,0),"")</f>
        <v/>
      </c>
      <c r="BK120" s="142" t="str">
        <f>IFERROR(VLOOKUP('DERS YÜKLERİ'!$B$39,T120:AA120,8,0),"")</f>
        <v/>
      </c>
      <c r="BL120" s="142" t="str">
        <f>IFERROR(VLOOKUP('DERS YÜKLERİ'!$B$40,T120:AA120,8,0),"")</f>
        <v/>
      </c>
      <c r="BM120" s="142" t="str">
        <f>IFERROR(VLOOKUP('DERS YÜKLERİ'!$B$41,T120:AA120,8,0),"")</f>
        <v/>
      </c>
      <c r="BN120" s="142" t="str">
        <f>IFERROR(VLOOKUP('DERS YÜKLERİ'!$B$42,T120:AA120,8,0),"")</f>
        <v/>
      </c>
      <c r="BO120" s="142" t="str">
        <f>IFERROR(VLOOKUP('DERS YÜKLERİ'!$B$43,T120:AA120,8,0),"")</f>
        <v/>
      </c>
      <c r="BP120" s="142" t="str">
        <f>IFERROR(VLOOKUP('DERS YÜKLERİ'!$B$44,T120:AA120,8,0),"")</f>
        <v/>
      </c>
      <c r="BQ120" s="142" t="str">
        <f>IFERROR(VLOOKUP('DERS YÜKLERİ'!$B$45,T120:AA120,8,0),"")</f>
        <v/>
      </c>
      <c r="BR120" s="142" t="str">
        <f>IFERROR(VLOOKUP('DERS YÜKLERİ'!$B$46,T120:AA120,8,0),"")</f>
        <v/>
      </c>
      <c r="BS120" s="142" t="str">
        <f>IFERROR(VLOOKUP('DERS YÜKLERİ'!$B$47,T120:AA120,8,0),"")</f>
        <v/>
      </c>
      <c r="BT120" s="26"/>
    </row>
    <row r="121" spans="1:72" ht="19.5" customHeight="1" outlineLevel="1">
      <c r="A121" s="110" t="b">
        <v>1</v>
      </c>
      <c r="B121" s="112" t="str">
        <f t="shared" si="20"/>
        <v>AÇIK</v>
      </c>
      <c r="C121" s="1030"/>
      <c r="D121" s="115" t="str">
        <f>IFERROR(VLOOKUP(F121,'LİSTE-FORMÜLLER'!F:L,2,0),"-")</f>
        <v>SBK 434</v>
      </c>
      <c r="E121" s="116" t="str">
        <f>IFERROR(VLOOKUP(F121,'LİSTE-FORMÜLLER'!F:L,3,0),"-")</f>
        <v>S</v>
      </c>
      <c r="F121" s="117" t="s">
        <v>152</v>
      </c>
      <c r="G121" s="842" t="str">
        <f>IFERROR(VLOOKUP(F121,'LİSTE-FORMÜLLER'!F:L,5,0),"")</f>
        <v>3 + 0</v>
      </c>
      <c r="H121" s="115">
        <f>IFERROR(VLOOKUP(F121,'LİSTE-FORMÜLLER'!F:L,7,0),"-")</f>
        <v>5</v>
      </c>
      <c r="I121" s="201" t="s">
        <v>112</v>
      </c>
      <c r="J121" s="202" t="s">
        <v>112</v>
      </c>
      <c r="K121" s="120"/>
      <c r="L121" s="121">
        <f t="shared" si="21"/>
        <v>2</v>
      </c>
      <c r="M121" s="121" t="str">
        <f>IFERROR(VLOOKUP(I121,'LİSTE-FORMÜLLER'!$B$2:$C$89,2,0),"*")</f>
        <v>mlş</v>
      </c>
      <c r="N121" s="122"/>
      <c r="O121" s="124" t="str">
        <f>VLOOKUP('LİSTE-FORMÜLLER'!$A$110,'LİSTE-FORMÜLLER'!$A$92:$B$126,2,0)</f>
        <v>Öğr. Elemanının Odası</v>
      </c>
      <c r="P121" s="124" t="str">
        <f>VLOOKUP('LİSTE-FORMÜLLER'!$A$126,'LİSTE-FORMÜLLER'!$A$92:$B$126,2,0)</f>
        <v>" "</v>
      </c>
      <c r="Q121" s="126"/>
      <c r="R121" s="579" t="s">
        <v>876</v>
      </c>
      <c r="S121" s="130" t="e">
        <f t="shared" si="22"/>
        <v>#N/A</v>
      </c>
      <c r="T121" s="175" t="str">
        <f t="shared" si="25"/>
        <v>-</v>
      </c>
      <c r="U121" s="178">
        <f>COUNTIF('DERS PROGRAMI'!$K$5:$L$55,R121)</f>
        <v>73</v>
      </c>
      <c r="V121" s="180">
        <f>COUNTIF('DERS PROGRAMI'!$K$62:$L$106,R121)</f>
        <v>58</v>
      </c>
      <c r="W121" s="846" t="e">
        <f>VLOOKUP(U121,'LİSTE-FORMÜLLER'!$U$1:$V$4,2,0)</f>
        <v>#N/A</v>
      </c>
      <c r="X121" s="847" t="e">
        <f>VLOOKUP(V121,'LİSTE-FORMÜLLER'!$U$1:$V$4,2,0)</f>
        <v>#N/A</v>
      </c>
      <c r="Y121" s="26"/>
      <c r="Z121" s="142" t="s">
        <v>876</v>
      </c>
      <c r="AA121" s="144" t="e">
        <f t="shared" si="24"/>
        <v>#VALUE!</v>
      </c>
      <c r="AB121" s="148" t="str">
        <f>IFERROR(VLOOKUP('DERS YÜKLERİ'!$B$3,T121:AA121,8,0),"")</f>
        <v/>
      </c>
      <c r="AC121" s="142" t="str">
        <f>IFERROR(VLOOKUP('DERS YÜKLERİ'!$B$4,T121:AA121,8,0),"")</f>
        <v/>
      </c>
      <c r="AD121" s="142" t="str">
        <f>IFERROR(VLOOKUP('DERS YÜKLERİ'!$B$5,T121:AA121,8,0),"")</f>
        <v/>
      </c>
      <c r="AE121" s="142" t="str">
        <f>IFERROR(VLOOKUP('DERS YÜKLERİ'!$B$6,T121:AA121,8,0),"")</f>
        <v/>
      </c>
      <c r="AF121" s="142" t="str">
        <f>IFERROR(VLOOKUP('DERS YÜKLERİ'!$B$7,T121:AA121,8,0),"")</f>
        <v/>
      </c>
      <c r="AG121" s="142" t="str">
        <f>IFERROR(VLOOKUP('DERS YÜKLERİ'!$B$8,T121:AA121,8,0),"")</f>
        <v/>
      </c>
      <c r="AH121" s="142" t="str">
        <f>IFERROR(VLOOKUP('DERS YÜKLERİ'!$B$9,T121:AA121,8,0),"")</f>
        <v/>
      </c>
      <c r="AI121" s="142" t="str">
        <f>IFERROR(VLOOKUP('DERS YÜKLERİ'!$B$10,T121:AA121,8,0),"")</f>
        <v/>
      </c>
      <c r="AJ121" s="142" t="str">
        <f>IFERROR(VLOOKUP('DERS YÜKLERİ'!$B$11,T121:AA121,8,0),"")</f>
        <v/>
      </c>
      <c r="AK121" s="142" t="str">
        <f>IFERROR(VLOOKUP('DERS YÜKLERİ'!$B$12,T121:AA121,8,0),"")</f>
        <v/>
      </c>
      <c r="AL121" s="142" t="str">
        <f>IFERROR(VLOOKUP('DERS YÜKLERİ'!$B$13,T121:AA121,8,0),"")</f>
        <v/>
      </c>
      <c r="AM121" s="142" t="str">
        <f>IFERROR(VLOOKUP('DERS YÜKLERİ'!$B$14,T121:AA121,8,0),"")</f>
        <v/>
      </c>
      <c r="AN121" s="142" t="str">
        <f>IFERROR(VLOOKUP('DERS YÜKLERİ'!$B$15,T121:AA121,8,0),"")</f>
        <v/>
      </c>
      <c r="AO121" s="142" t="str">
        <f>IFERROR(VLOOKUP('DERS YÜKLERİ'!$B$16,T121:AA121,8,0),"")</f>
        <v/>
      </c>
      <c r="AP121" s="142" t="str">
        <f>IFERROR(VLOOKUP('DERS YÜKLERİ'!$B$17,T121:AA121,8,0),"")</f>
        <v/>
      </c>
      <c r="AQ121" s="142" t="str">
        <f>IFERROR(VLOOKUP('DERS YÜKLERİ'!$B$18,T121:AA121,8,0),"")</f>
        <v/>
      </c>
      <c r="AR121" s="142" t="str">
        <f>IFERROR(VLOOKUP('DERS YÜKLERİ'!$B$19,T121:AA121,8,0),"")</f>
        <v/>
      </c>
      <c r="AS121" s="142" t="str">
        <f>IFERROR(VLOOKUP('DERS YÜKLERİ'!$B$20,T121:AA121,8,0),"")</f>
        <v/>
      </c>
      <c r="AT121" s="142" t="str">
        <f>IFERROR(VLOOKUP('DERS YÜKLERİ'!$B$21,T121:AA121,8,0),"")</f>
        <v/>
      </c>
      <c r="AU121" s="142" t="str">
        <f>IFERROR(VLOOKUP('DERS YÜKLERİ'!$B$22,T121:AA121,8,0),"")</f>
        <v/>
      </c>
      <c r="AV121" s="142" t="str">
        <f>IFERROR(VLOOKUP('DERS YÜKLERİ'!$B$23,T121:AA121,8,0),"")</f>
        <v/>
      </c>
      <c r="AW121" s="142" t="str">
        <f>IFERROR(VLOOKUP('DERS YÜKLERİ'!$B$25,T121:AA121,8,0),"")</f>
        <v/>
      </c>
      <c r="AX121" s="142" t="str">
        <f>IFERROR(VLOOKUP('DERS YÜKLERİ'!$B$26,T121:AA121,8,0),"")</f>
        <v/>
      </c>
      <c r="AY121" s="142" t="str">
        <f>IFERROR(VLOOKUP('DERS YÜKLERİ'!$B$27,T121:AA121,8,0),"")</f>
        <v/>
      </c>
      <c r="AZ121" s="142" t="str">
        <f>IFERROR(VLOOKUP('DERS YÜKLERİ'!$B$28,T121:AA121,8,0),"")</f>
        <v/>
      </c>
      <c r="BA121" s="142" t="str">
        <f>IFERROR(VLOOKUP('DERS YÜKLERİ'!$B$29,T121:AA121,8,0),"")</f>
        <v/>
      </c>
      <c r="BB121" s="142" t="str">
        <f>IFERROR(VLOOKUP('DERS YÜKLERİ'!$B$30,T121:AA121,8,0),"")</f>
        <v/>
      </c>
      <c r="BC121" s="142" t="str">
        <f>IFERROR(VLOOKUP('DERS YÜKLERİ'!$B$31,T121:AA121,8,0),"")</f>
        <v/>
      </c>
      <c r="BD121" s="142" t="str">
        <f>IFERROR(VLOOKUP('DERS YÜKLERİ'!$B$32,T121:AA121,8,0),"")</f>
        <v/>
      </c>
      <c r="BE121" s="142" t="str">
        <f>IFERROR(VLOOKUP('DERS YÜKLERİ'!$B$33,T121:AA121,8,0),"")</f>
        <v/>
      </c>
      <c r="BF121" s="142" t="str">
        <f>IFERROR(VLOOKUP('DERS YÜKLERİ'!$B$34,T121:AA121,8,0),"")</f>
        <v/>
      </c>
      <c r="BG121" s="142" t="str">
        <f>IFERROR(VLOOKUP('DERS YÜKLERİ'!$B$35,T121:AA121,8,0),"")</f>
        <v/>
      </c>
      <c r="BH121" s="142" t="str">
        <f>IFERROR(VLOOKUP('DERS YÜKLERİ'!$B$36,T121:AA121,8,0),"")</f>
        <v/>
      </c>
      <c r="BI121" s="142" t="str">
        <f>IFERROR(VLOOKUP('DERS YÜKLERİ'!$B$37,T121:AA121,8,0),"")</f>
        <v/>
      </c>
      <c r="BJ121" s="142" t="str">
        <f>IFERROR(VLOOKUP('DERS YÜKLERİ'!$B$38,T121:AA121,8,0),"")</f>
        <v/>
      </c>
      <c r="BK121" s="142" t="str">
        <f>IFERROR(VLOOKUP('DERS YÜKLERİ'!$B$39,T121:AA121,8,0),"")</f>
        <v/>
      </c>
      <c r="BL121" s="142" t="str">
        <f>IFERROR(VLOOKUP('DERS YÜKLERİ'!$B$40,T121:AA121,8,0),"")</f>
        <v/>
      </c>
      <c r="BM121" s="142" t="str">
        <f>IFERROR(VLOOKUP('DERS YÜKLERİ'!$B$41,T121:AA121,8,0),"")</f>
        <v/>
      </c>
      <c r="BN121" s="142" t="str">
        <f>IFERROR(VLOOKUP('DERS YÜKLERİ'!$B$42,T121:AA121,8,0),"")</f>
        <v/>
      </c>
      <c r="BO121" s="142" t="str">
        <f>IFERROR(VLOOKUP('DERS YÜKLERİ'!$B$43,T121:AA121,8,0),"")</f>
        <v/>
      </c>
      <c r="BP121" s="142" t="str">
        <f>IFERROR(VLOOKUP('DERS YÜKLERİ'!$B$44,T121:AA121,8,0),"")</f>
        <v/>
      </c>
      <c r="BQ121" s="142" t="str">
        <f>IFERROR(VLOOKUP('DERS YÜKLERİ'!$B$45,T121:AA121,8,0),"")</f>
        <v/>
      </c>
      <c r="BR121" s="142" t="str">
        <f>IFERROR(VLOOKUP('DERS YÜKLERİ'!$B$46,T121:AA121,8,0),"")</f>
        <v/>
      </c>
      <c r="BS121" s="142" t="str">
        <f>IFERROR(VLOOKUP('DERS YÜKLERİ'!$B$47,T121:AA121,8,0),"")</f>
        <v/>
      </c>
      <c r="BT121" s="26"/>
    </row>
    <row r="122" spans="1:72" ht="19.5" customHeight="1">
      <c r="A122" s="110" t="b">
        <v>0</v>
      </c>
      <c r="B122" s="112" t="str">
        <f t="shared" si="20"/>
        <v>KAPALI</v>
      </c>
      <c r="C122" s="1030"/>
      <c r="D122" s="115" t="str">
        <f>IFERROR(VLOOKUP(F122,'LİSTE-FORMÜLLER'!F:L,2,0),"-")</f>
        <v>-</v>
      </c>
      <c r="E122" s="116" t="str">
        <f>IFERROR(VLOOKUP(F122,'LİSTE-FORMÜLLER'!F:L,3,0),"-")</f>
        <v>-</v>
      </c>
      <c r="F122" s="117"/>
      <c r="G122" s="842" t="str">
        <f>IFERROR(VLOOKUP(F122,'LİSTE-FORMÜLLER'!F:L,5,0),"")</f>
        <v/>
      </c>
      <c r="H122" s="115" t="str">
        <f>IFERROR(VLOOKUP(F122,'LİSTE-FORMÜLLER'!F:L,7,0),"-")</f>
        <v>-</v>
      </c>
      <c r="I122" s="201"/>
      <c r="J122" s="202"/>
      <c r="K122" s="120"/>
      <c r="L122" s="121">
        <f t="shared" si="21"/>
        <v>2</v>
      </c>
      <c r="M122" s="121" t="str">
        <f>IFERROR(VLOOKUP(I122,'LİSTE-FORMÜLLER'!$B$2:$C$89,2,0),"*")</f>
        <v>*</v>
      </c>
      <c r="N122" s="122"/>
      <c r="O122" s="124" t="str">
        <f>VLOOKUP('LİSTE-FORMÜLLER'!$A$111,'LİSTE-FORMÜLLER'!$A$92:$B$126,2,0)</f>
        <v>ORMER Kudüs Salonu</v>
      </c>
      <c r="P122" s="124"/>
      <c r="Q122" s="126"/>
      <c r="R122" s="579" t="s">
        <v>876</v>
      </c>
      <c r="S122" s="130" t="e">
        <f t="shared" si="22"/>
        <v>#N/A</v>
      </c>
      <c r="T122" s="175" t="str">
        <f t="shared" si="25"/>
        <v>-</v>
      </c>
      <c r="U122" s="178">
        <f>COUNTIF('DERS PROGRAMI'!$K$5:$L$55,R122)</f>
        <v>73</v>
      </c>
      <c r="V122" s="180">
        <f>COUNTIF('DERS PROGRAMI'!$K$62:$L$106,R122)</f>
        <v>58</v>
      </c>
      <c r="W122" s="846" t="e">
        <f>VLOOKUP(U122,'LİSTE-FORMÜLLER'!$U$1:$V$4,2,0)</f>
        <v>#N/A</v>
      </c>
      <c r="X122" s="847" t="e">
        <f>VLOOKUP(V122,'LİSTE-FORMÜLLER'!$U$1:$V$4,2,0)</f>
        <v>#N/A</v>
      </c>
      <c r="Y122" s="26"/>
      <c r="Z122" s="142" t="s">
        <v>876</v>
      </c>
      <c r="AA122" s="144" t="e">
        <f t="shared" si="24"/>
        <v>#VALUE!</v>
      </c>
      <c r="AB122" s="148" t="str">
        <f>IFERROR(VLOOKUP('DERS YÜKLERİ'!$B$3,T122:AA122,8,0),"")</f>
        <v/>
      </c>
      <c r="AC122" s="142" t="str">
        <f>IFERROR(VLOOKUP('DERS YÜKLERİ'!$B$4,T122:AA122,8,0),"")</f>
        <v/>
      </c>
      <c r="AD122" s="142" t="str">
        <f>IFERROR(VLOOKUP('DERS YÜKLERİ'!$B$5,T122:AA122,8,0),"")</f>
        <v/>
      </c>
      <c r="AE122" s="142" t="str">
        <f>IFERROR(VLOOKUP('DERS YÜKLERİ'!$B$6,T122:AA122,8,0),"")</f>
        <v/>
      </c>
      <c r="AF122" s="142" t="str">
        <f>IFERROR(VLOOKUP('DERS YÜKLERİ'!$B$7,T122:AA122,8,0),"")</f>
        <v/>
      </c>
      <c r="AG122" s="142" t="str">
        <f>IFERROR(VLOOKUP('DERS YÜKLERİ'!$B$8,T122:AA122,8,0),"")</f>
        <v/>
      </c>
      <c r="AH122" s="142" t="str">
        <f>IFERROR(VLOOKUP('DERS YÜKLERİ'!$B$9,T122:AA122,8,0),"")</f>
        <v/>
      </c>
      <c r="AI122" s="142" t="str">
        <f>IFERROR(VLOOKUP('DERS YÜKLERİ'!$B$10,T122:AA122,8,0),"")</f>
        <v/>
      </c>
      <c r="AJ122" s="142" t="str">
        <f>IFERROR(VLOOKUP('DERS YÜKLERİ'!$B$11,T122:AA122,8,0),"")</f>
        <v/>
      </c>
      <c r="AK122" s="142" t="str">
        <f>IFERROR(VLOOKUP('DERS YÜKLERİ'!$B$12,T122:AA122,8,0),"")</f>
        <v/>
      </c>
      <c r="AL122" s="142" t="str">
        <f>IFERROR(VLOOKUP('DERS YÜKLERİ'!$B$13,T122:AA122,8,0),"")</f>
        <v/>
      </c>
      <c r="AM122" s="142" t="str">
        <f>IFERROR(VLOOKUP('DERS YÜKLERİ'!$B$14,T122:AA122,8,0),"")</f>
        <v/>
      </c>
      <c r="AN122" s="142" t="str">
        <f>IFERROR(VLOOKUP('DERS YÜKLERİ'!$B$15,T122:AA122,8,0),"")</f>
        <v/>
      </c>
      <c r="AO122" s="142" t="str">
        <f>IFERROR(VLOOKUP('DERS YÜKLERİ'!$B$16,T122:AA122,8,0),"")</f>
        <v/>
      </c>
      <c r="AP122" s="142" t="str">
        <f>IFERROR(VLOOKUP('DERS YÜKLERİ'!$B$17,T122:AA122,8,0),"")</f>
        <v/>
      </c>
      <c r="AQ122" s="142" t="str">
        <f>IFERROR(VLOOKUP('DERS YÜKLERİ'!$B$18,T122:AA122,8,0),"")</f>
        <v/>
      </c>
      <c r="AR122" s="142" t="str">
        <f>IFERROR(VLOOKUP('DERS YÜKLERİ'!$B$19,T122:AA122,8,0),"")</f>
        <v/>
      </c>
      <c r="AS122" s="142" t="str">
        <f>IFERROR(VLOOKUP('DERS YÜKLERİ'!$B$20,T122:AA122,8,0),"")</f>
        <v/>
      </c>
      <c r="AT122" s="142" t="str">
        <f>IFERROR(VLOOKUP('DERS YÜKLERİ'!$B$21,T122:AA122,8,0),"")</f>
        <v/>
      </c>
      <c r="AU122" s="142" t="str">
        <f>IFERROR(VLOOKUP('DERS YÜKLERİ'!$B$22,T122:AA122,8,0),"")</f>
        <v/>
      </c>
      <c r="AV122" s="142" t="str">
        <f>IFERROR(VLOOKUP('DERS YÜKLERİ'!$B$23,T122:AA122,8,0),"")</f>
        <v/>
      </c>
      <c r="AW122" s="142" t="str">
        <f>IFERROR(VLOOKUP('DERS YÜKLERİ'!$B$25,T122:AA122,8,0),"")</f>
        <v/>
      </c>
      <c r="AX122" s="142" t="str">
        <f>IFERROR(VLOOKUP('DERS YÜKLERİ'!$B$26,T122:AA122,8,0),"")</f>
        <v/>
      </c>
      <c r="AY122" s="142" t="str">
        <f>IFERROR(VLOOKUP('DERS YÜKLERİ'!$B$27,T122:AA122,8,0),"")</f>
        <v/>
      </c>
      <c r="AZ122" s="142" t="str">
        <f>IFERROR(VLOOKUP('DERS YÜKLERİ'!$B$28,T122:AA122,8,0),"")</f>
        <v/>
      </c>
      <c r="BA122" s="142" t="str">
        <f>IFERROR(VLOOKUP('DERS YÜKLERİ'!$B$29,T122:AA122,8,0),"")</f>
        <v/>
      </c>
      <c r="BB122" s="142" t="str">
        <f>IFERROR(VLOOKUP('DERS YÜKLERİ'!$B$30,T122:AA122,8,0),"")</f>
        <v/>
      </c>
      <c r="BC122" s="142" t="str">
        <f>IFERROR(VLOOKUP('DERS YÜKLERİ'!$B$31,T122:AA122,8,0),"")</f>
        <v/>
      </c>
      <c r="BD122" s="142" t="str">
        <f>IFERROR(VLOOKUP('DERS YÜKLERİ'!$B$32,T122:AA122,8,0),"")</f>
        <v/>
      </c>
      <c r="BE122" s="142" t="str">
        <f>IFERROR(VLOOKUP('DERS YÜKLERİ'!$B$33,T122:AA122,8,0),"")</f>
        <v/>
      </c>
      <c r="BF122" s="142" t="str">
        <f>IFERROR(VLOOKUP('DERS YÜKLERİ'!$B$34,T122:AA122,8,0),"")</f>
        <v/>
      </c>
      <c r="BG122" s="142" t="str">
        <f>IFERROR(VLOOKUP('DERS YÜKLERİ'!$B$35,T122:AA122,8,0),"")</f>
        <v/>
      </c>
      <c r="BH122" s="142" t="str">
        <f>IFERROR(VLOOKUP('DERS YÜKLERİ'!$B$36,T122:AA122,8,0),"")</f>
        <v/>
      </c>
      <c r="BI122" s="142" t="str">
        <f>IFERROR(VLOOKUP('DERS YÜKLERİ'!$B$37,T122:AA122,8,0),"")</f>
        <v/>
      </c>
      <c r="BJ122" s="142" t="str">
        <f>IFERROR(VLOOKUP('DERS YÜKLERİ'!$B$38,T122:AA122,8,0),"")</f>
        <v/>
      </c>
      <c r="BK122" s="142" t="str">
        <f>IFERROR(VLOOKUP('DERS YÜKLERİ'!$B$39,T122:AA122,8,0),"")</f>
        <v/>
      </c>
      <c r="BL122" s="142" t="str">
        <f>IFERROR(VLOOKUP('DERS YÜKLERİ'!$B$40,T122:AA122,8,0),"")</f>
        <v/>
      </c>
      <c r="BM122" s="142" t="str">
        <f>IFERROR(VLOOKUP('DERS YÜKLERİ'!$B$41,T122:AA122,8,0),"")</f>
        <v/>
      </c>
      <c r="BN122" s="142" t="str">
        <f>IFERROR(VLOOKUP('DERS YÜKLERİ'!$B$42,T122:AA122,8,0),"")</f>
        <v/>
      </c>
      <c r="BO122" s="142" t="str">
        <f>IFERROR(VLOOKUP('DERS YÜKLERİ'!$B$43,T122:AA122,8,0),"")</f>
        <v/>
      </c>
      <c r="BP122" s="142" t="str">
        <f>IFERROR(VLOOKUP('DERS YÜKLERİ'!$B$44,T122:AA122,8,0),"")</f>
        <v/>
      </c>
      <c r="BQ122" s="142" t="str">
        <f>IFERROR(VLOOKUP('DERS YÜKLERİ'!$B$45,T122:AA122,8,0),"")</f>
        <v/>
      </c>
      <c r="BR122" s="142" t="str">
        <f>IFERROR(VLOOKUP('DERS YÜKLERİ'!$B$46,T122:AA122,8,0),"")</f>
        <v/>
      </c>
      <c r="BS122" s="142" t="str">
        <f>IFERROR(VLOOKUP('DERS YÜKLERİ'!$B$47,T122:AA122,8,0),"")</f>
        <v/>
      </c>
      <c r="BT122" s="26"/>
    </row>
    <row r="123" spans="1:72" ht="19.5" customHeight="1" outlineLevel="1">
      <c r="A123" s="110" t="b">
        <v>1</v>
      </c>
      <c r="B123" s="112" t="str">
        <f t="shared" si="20"/>
        <v>AÇIK</v>
      </c>
      <c r="C123" s="1030"/>
      <c r="D123" s="115" t="str">
        <f>IFERROR(VLOOKUP(F123,'LİSTE-FORMÜLLER'!F:L,2,0),"-")</f>
        <v>SBK 456</v>
      </c>
      <c r="E123" s="116" t="str">
        <f>IFERROR(VLOOKUP(F123,'LİSTE-FORMÜLLER'!F:L,3,0),"-")</f>
        <v>S</v>
      </c>
      <c r="F123" s="117" t="s">
        <v>171</v>
      </c>
      <c r="G123" s="842" t="str">
        <f>IFERROR(VLOOKUP(F123,'LİSTE-FORMÜLLER'!F:L,5,0),"")</f>
        <v>3 + 0</v>
      </c>
      <c r="H123" s="115">
        <f>IFERROR(VLOOKUP(F123,'LİSTE-FORMÜLLER'!F:L,7,0),"-")</f>
        <v>5</v>
      </c>
      <c r="I123" s="201" t="s">
        <v>86</v>
      </c>
      <c r="J123" s="202" t="s">
        <v>86</v>
      </c>
      <c r="K123" s="120"/>
      <c r="L123" s="121">
        <f t="shared" si="21"/>
        <v>2</v>
      </c>
      <c r="M123" s="121" t="str">
        <f>IFERROR(VLOOKUP(I123,'LİSTE-FORMÜLLER'!$B$2:$C$89,2,0),"*")</f>
        <v>hia</v>
      </c>
      <c r="N123" s="122"/>
      <c r="O123" s="270"/>
      <c r="P123" s="270"/>
      <c r="Q123" s="126"/>
      <c r="R123" s="579" t="s">
        <v>876</v>
      </c>
      <c r="S123" s="130" t="e">
        <f t="shared" si="22"/>
        <v>#N/A</v>
      </c>
      <c r="T123" s="175" t="str">
        <f t="shared" si="25"/>
        <v>-</v>
      </c>
      <c r="U123" s="178">
        <f>COUNTIF('DERS PROGRAMI'!$K$5:$L$55,R123)</f>
        <v>73</v>
      </c>
      <c r="V123" s="180">
        <f>COUNTIF('DERS PROGRAMI'!$K$62:$L$106,R123)</f>
        <v>58</v>
      </c>
      <c r="W123" s="846" t="e">
        <f>VLOOKUP(U123,'LİSTE-FORMÜLLER'!$U$1:$V$4,2,0)</f>
        <v>#N/A</v>
      </c>
      <c r="X123" s="847" t="e">
        <f>VLOOKUP(V123,'LİSTE-FORMÜLLER'!$U$1:$V$4,2,0)</f>
        <v>#N/A</v>
      </c>
      <c r="Y123" s="26"/>
      <c r="Z123" s="142" t="s">
        <v>876</v>
      </c>
      <c r="AA123" s="144" t="e">
        <f t="shared" si="24"/>
        <v>#VALUE!</v>
      </c>
      <c r="AB123" s="148" t="str">
        <f>IFERROR(VLOOKUP('DERS YÜKLERİ'!$B$3,T123:AA123,8,0),"")</f>
        <v/>
      </c>
      <c r="AC123" s="142" t="str">
        <f>IFERROR(VLOOKUP('DERS YÜKLERİ'!$B$4,T123:AA123,8,0),"")</f>
        <v/>
      </c>
      <c r="AD123" s="142" t="str">
        <f>IFERROR(VLOOKUP('DERS YÜKLERİ'!$B$5,T123:AA123,8,0),"")</f>
        <v/>
      </c>
      <c r="AE123" s="142" t="str">
        <f>IFERROR(VLOOKUP('DERS YÜKLERİ'!$B$6,T123:AA123,8,0),"")</f>
        <v/>
      </c>
      <c r="AF123" s="142" t="str">
        <f>IFERROR(VLOOKUP('DERS YÜKLERİ'!$B$7,T123:AA123,8,0),"")</f>
        <v/>
      </c>
      <c r="AG123" s="142" t="str">
        <f>IFERROR(VLOOKUP('DERS YÜKLERİ'!$B$8,T123:AA123,8,0),"")</f>
        <v/>
      </c>
      <c r="AH123" s="142" t="str">
        <f>IFERROR(VLOOKUP('DERS YÜKLERİ'!$B$9,T123:AA123,8,0),"")</f>
        <v/>
      </c>
      <c r="AI123" s="142" t="str">
        <f>IFERROR(VLOOKUP('DERS YÜKLERİ'!$B$10,T123:AA123,8,0),"")</f>
        <v/>
      </c>
      <c r="AJ123" s="142" t="str">
        <f>IFERROR(VLOOKUP('DERS YÜKLERİ'!$B$11,T123:AA123,8,0),"")</f>
        <v/>
      </c>
      <c r="AK123" s="142" t="str">
        <f>IFERROR(VLOOKUP('DERS YÜKLERİ'!$B$12,T123:AA123,8,0),"")</f>
        <v/>
      </c>
      <c r="AL123" s="142" t="str">
        <f>IFERROR(VLOOKUP('DERS YÜKLERİ'!$B$13,T123:AA123,8,0),"")</f>
        <v/>
      </c>
      <c r="AM123" s="142" t="str">
        <f>IFERROR(VLOOKUP('DERS YÜKLERİ'!$B$14,T123:AA123,8,0),"")</f>
        <v/>
      </c>
      <c r="AN123" s="142" t="str">
        <f>IFERROR(VLOOKUP('DERS YÜKLERİ'!$B$15,T123:AA123,8,0),"")</f>
        <v/>
      </c>
      <c r="AO123" s="142" t="str">
        <f>IFERROR(VLOOKUP('DERS YÜKLERİ'!$B$16,T123:AA123,8,0),"")</f>
        <v/>
      </c>
      <c r="AP123" s="142" t="str">
        <f>IFERROR(VLOOKUP('DERS YÜKLERİ'!$B$17,T123:AA123,8,0),"")</f>
        <v/>
      </c>
      <c r="AQ123" s="142" t="str">
        <f>IFERROR(VLOOKUP('DERS YÜKLERİ'!$B$18,T123:AA123,8,0),"")</f>
        <v/>
      </c>
      <c r="AR123" s="142" t="str">
        <f>IFERROR(VLOOKUP('DERS YÜKLERİ'!$B$19,T123:AA123,8,0),"")</f>
        <v/>
      </c>
      <c r="AS123" s="142" t="str">
        <f>IFERROR(VLOOKUP('DERS YÜKLERİ'!$B$20,T123:AA123,8,0),"")</f>
        <v/>
      </c>
      <c r="AT123" s="142" t="str">
        <f>IFERROR(VLOOKUP('DERS YÜKLERİ'!$B$21,T123:AA123,8,0),"")</f>
        <v/>
      </c>
      <c r="AU123" s="142" t="str">
        <f>IFERROR(VLOOKUP('DERS YÜKLERİ'!$B$22,T123:AA123,8,0),"")</f>
        <v/>
      </c>
      <c r="AV123" s="142" t="str">
        <f>IFERROR(VLOOKUP('DERS YÜKLERİ'!$B$23,T123:AA123,8,0),"")</f>
        <v/>
      </c>
      <c r="AW123" s="142" t="str">
        <f>IFERROR(VLOOKUP('DERS YÜKLERİ'!$B$25,T123:AA123,8,0),"")</f>
        <v/>
      </c>
      <c r="AX123" s="142" t="str">
        <f>IFERROR(VLOOKUP('DERS YÜKLERİ'!$B$26,T123:AA123,8,0),"")</f>
        <v/>
      </c>
      <c r="AY123" s="142" t="str">
        <f>IFERROR(VLOOKUP('DERS YÜKLERİ'!$B$27,T123:AA123,8,0),"")</f>
        <v/>
      </c>
      <c r="AZ123" s="142" t="str">
        <f>IFERROR(VLOOKUP('DERS YÜKLERİ'!$B$28,T123:AA123,8,0),"")</f>
        <v/>
      </c>
      <c r="BA123" s="142" t="str">
        <f>IFERROR(VLOOKUP('DERS YÜKLERİ'!$B$29,T123:AA123,8,0),"")</f>
        <v/>
      </c>
      <c r="BB123" s="142" t="str">
        <f>IFERROR(VLOOKUP('DERS YÜKLERİ'!$B$30,T123:AA123,8,0),"")</f>
        <v/>
      </c>
      <c r="BC123" s="142" t="str">
        <f>IFERROR(VLOOKUP('DERS YÜKLERİ'!$B$31,T123:AA123,8,0),"")</f>
        <v/>
      </c>
      <c r="BD123" s="142" t="str">
        <f>IFERROR(VLOOKUP('DERS YÜKLERİ'!$B$32,T123:AA123,8,0),"")</f>
        <v/>
      </c>
      <c r="BE123" s="142" t="str">
        <f>IFERROR(VLOOKUP('DERS YÜKLERİ'!$B$33,T123:AA123,8,0),"")</f>
        <v/>
      </c>
      <c r="BF123" s="142" t="str">
        <f>IFERROR(VLOOKUP('DERS YÜKLERİ'!$B$34,T123:AA123,8,0),"")</f>
        <v/>
      </c>
      <c r="BG123" s="142" t="str">
        <f>IFERROR(VLOOKUP('DERS YÜKLERİ'!$B$35,T123:AA123,8,0),"")</f>
        <v/>
      </c>
      <c r="BH123" s="142" t="str">
        <f>IFERROR(VLOOKUP('DERS YÜKLERİ'!$B$36,T123:AA123,8,0),"")</f>
        <v/>
      </c>
      <c r="BI123" s="142" t="str">
        <f>IFERROR(VLOOKUP('DERS YÜKLERİ'!$B$37,T123:AA123,8,0),"")</f>
        <v/>
      </c>
      <c r="BJ123" s="142" t="str">
        <f>IFERROR(VLOOKUP('DERS YÜKLERİ'!$B$38,T123:AA123,8,0),"")</f>
        <v/>
      </c>
      <c r="BK123" s="142" t="str">
        <f>IFERROR(VLOOKUP('DERS YÜKLERİ'!$B$39,T123:AA123,8,0),"")</f>
        <v/>
      </c>
      <c r="BL123" s="142" t="str">
        <f>IFERROR(VLOOKUP('DERS YÜKLERİ'!$B$40,T123:AA123,8,0),"")</f>
        <v/>
      </c>
      <c r="BM123" s="142" t="str">
        <f>IFERROR(VLOOKUP('DERS YÜKLERİ'!$B$41,T123:AA123,8,0),"")</f>
        <v/>
      </c>
      <c r="BN123" s="142" t="str">
        <f>IFERROR(VLOOKUP('DERS YÜKLERİ'!$B$42,T123:AA123,8,0),"")</f>
        <v/>
      </c>
      <c r="BO123" s="142" t="str">
        <f>IFERROR(VLOOKUP('DERS YÜKLERİ'!$B$43,T123:AA123,8,0),"")</f>
        <v/>
      </c>
      <c r="BP123" s="142" t="str">
        <f>IFERROR(VLOOKUP('DERS YÜKLERİ'!$B$44,T123:AA123,8,0),"")</f>
        <v/>
      </c>
      <c r="BQ123" s="142" t="str">
        <f>IFERROR(VLOOKUP('DERS YÜKLERİ'!$B$45,T123:AA123,8,0),"")</f>
        <v/>
      </c>
      <c r="BR123" s="142" t="str">
        <f>IFERROR(VLOOKUP('DERS YÜKLERİ'!$B$46,T123:AA123,8,0),"")</f>
        <v/>
      </c>
      <c r="BS123" s="142" t="str">
        <f>IFERROR(VLOOKUP('DERS YÜKLERİ'!$B$47,T123:AA123,8,0),"")</f>
        <v/>
      </c>
      <c r="BT123" s="26"/>
    </row>
    <row r="124" spans="1:72" ht="19.5" customHeight="1">
      <c r="A124" s="110" t="b">
        <v>0</v>
      </c>
      <c r="B124" s="112" t="str">
        <f t="shared" si="20"/>
        <v>KAPALI</v>
      </c>
      <c r="C124" s="1030"/>
      <c r="D124" s="115" t="str">
        <f>IFERROR(VLOOKUP(F124,'LİSTE-FORMÜLLER'!F:L,2,0),"-")</f>
        <v>-</v>
      </c>
      <c r="E124" s="116" t="str">
        <f>IFERROR(VLOOKUP(F124,'LİSTE-FORMÜLLER'!F:L,3,0),"-")</f>
        <v>-</v>
      </c>
      <c r="F124" s="117"/>
      <c r="G124" s="842" t="str">
        <f>IFERROR(VLOOKUP(F124,'LİSTE-FORMÜLLER'!F:L,5,0),"")</f>
        <v/>
      </c>
      <c r="H124" s="115" t="str">
        <f>IFERROR(VLOOKUP(F124,'LİSTE-FORMÜLLER'!F:L,7,0),"-")</f>
        <v>-</v>
      </c>
      <c r="I124" s="387"/>
      <c r="J124" s="388"/>
      <c r="K124" s="203"/>
      <c r="L124" s="121">
        <f t="shared" si="21"/>
        <v>2</v>
      </c>
      <c r="M124" s="121" t="str">
        <f>IFERROR(VLOOKUP(I124,'LİSTE-FORMÜLLER'!$B$2:$C$89,2,0),"*")</f>
        <v>*</v>
      </c>
      <c r="N124" s="20"/>
      <c r="O124" s="21"/>
      <c r="P124" s="21"/>
      <c r="Q124" s="21"/>
      <c r="R124" s="579" t="s">
        <v>876</v>
      </c>
      <c r="S124" s="130" t="e">
        <f t="shared" si="22"/>
        <v>#N/A</v>
      </c>
      <c r="T124" s="175" t="str">
        <f t="shared" si="25"/>
        <v>-</v>
      </c>
      <c r="U124" s="178">
        <f>COUNTIF('DERS PROGRAMI'!$K$5:$L$55,R124)</f>
        <v>73</v>
      </c>
      <c r="V124" s="180">
        <f>COUNTIF('DERS PROGRAMI'!$K$62:$L$106,R124)</f>
        <v>58</v>
      </c>
      <c r="W124" s="846" t="e">
        <f>VLOOKUP(U124,'LİSTE-FORMÜLLER'!$U$1:$V$4,2,0)</f>
        <v>#N/A</v>
      </c>
      <c r="X124" s="847" t="e">
        <f>VLOOKUP(V124,'LİSTE-FORMÜLLER'!$U$1:$V$4,2,0)</f>
        <v>#N/A</v>
      </c>
      <c r="Y124" s="26"/>
      <c r="Z124" s="142" t="s">
        <v>876</v>
      </c>
      <c r="AA124" s="144" t="e">
        <f t="shared" si="24"/>
        <v>#VALUE!</v>
      </c>
      <c r="AB124" s="148" t="str">
        <f>IFERROR(VLOOKUP('DERS YÜKLERİ'!$B$3,T124:AA124,8,0),"")</f>
        <v/>
      </c>
      <c r="AC124" s="142" t="str">
        <f>IFERROR(VLOOKUP('DERS YÜKLERİ'!$B$4,T124:AA124,8,0),"")</f>
        <v/>
      </c>
      <c r="AD124" s="142" t="str">
        <f>IFERROR(VLOOKUP('DERS YÜKLERİ'!$B$5,T124:AA124,8,0),"")</f>
        <v/>
      </c>
      <c r="AE124" s="142" t="str">
        <f>IFERROR(VLOOKUP('DERS YÜKLERİ'!$B$6,T124:AA124,8,0),"")</f>
        <v/>
      </c>
      <c r="AF124" s="142" t="str">
        <f>IFERROR(VLOOKUP('DERS YÜKLERİ'!$B$7,T124:AA124,8,0),"")</f>
        <v/>
      </c>
      <c r="AG124" s="142" t="str">
        <f>IFERROR(VLOOKUP('DERS YÜKLERİ'!$B$8,T124:AA124,8,0),"")</f>
        <v/>
      </c>
      <c r="AH124" s="142" t="str">
        <f>IFERROR(VLOOKUP('DERS YÜKLERİ'!$B$9,T124:AA124,8,0),"")</f>
        <v/>
      </c>
      <c r="AI124" s="142" t="str">
        <f>IFERROR(VLOOKUP('DERS YÜKLERİ'!$B$10,T124:AA124,8,0),"")</f>
        <v/>
      </c>
      <c r="AJ124" s="142" t="str">
        <f>IFERROR(VLOOKUP('DERS YÜKLERİ'!$B$11,T124:AA124,8,0),"")</f>
        <v/>
      </c>
      <c r="AK124" s="142" t="str">
        <f>IFERROR(VLOOKUP('DERS YÜKLERİ'!$B$12,T124:AA124,8,0),"")</f>
        <v/>
      </c>
      <c r="AL124" s="142" t="str">
        <f>IFERROR(VLOOKUP('DERS YÜKLERİ'!$B$13,T124:AA124,8,0),"")</f>
        <v/>
      </c>
      <c r="AM124" s="142" t="str">
        <f>IFERROR(VLOOKUP('DERS YÜKLERİ'!$B$14,T124:AA124,8,0),"")</f>
        <v/>
      </c>
      <c r="AN124" s="142" t="str">
        <f>IFERROR(VLOOKUP('DERS YÜKLERİ'!$B$15,T124:AA124,8,0),"")</f>
        <v/>
      </c>
      <c r="AO124" s="142" t="str">
        <f>IFERROR(VLOOKUP('DERS YÜKLERİ'!$B$16,T124:AA124,8,0),"")</f>
        <v/>
      </c>
      <c r="AP124" s="142" t="str">
        <f>IFERROR(VLOOKUP('DERS YÜKLERİ'!$B$17,T124:AA124,8,0),"")</f>
        <v/>
      </c>
      <c r="AQ124" s="142" t="str">
        <f>IFERROR(VLOOKUP('DERS YÜKLERİ'!$B$18,T124:AA124,8,0),"")</f>
        <v/>
      </c>
      <c r="AR124" s="142" t="str">
        <f>IFERROR(VLOOKUP('DERS YÜKLERİ'!$B$19,T124:AA124,8,0),"")</f>
        <v/>
      </c>
      <c r="AS124" s="142" t="str">
        <f>IFERROR(VLOOKUP('DERS YÜKLERİ'!$B$20,T124:AA124,8,0),"")</f>
        <v/>
      </c>
      <c r="AT124" s="142" t="str">
        <f>IFERROR(VLOOKUP('DERS YÜKLERİ'!$B$21,T124:AA124,8,0),"")</f>
        <v/>
      </c>
      <c r="AU124" s="142" t="str">
        <f>IFERROR(VLOOKUP('DERS YÜKLERİ'!$B$22,T124:AA124,8,0),"")</f>
        <v/>
      </c>
      <c r="AV124" s="142" t="str">
        <f>IFERROR(VLOOKUP('DERS YÜKLERİ'!$B$23,T124:AA124,8,0),"")</f>
        <v/>
      </c>
      <c r="AW124" s="142" t="str">
        <f>IFERROR(VLOOKUP('DERS YÜKLERİ'!$B$25,T124:AA124,8,0),"")</f>
        <v/>
      </c>
      <c r="AX124" s="142" t="str">
        <f>IFERROR(VLOOKUP('DERS YÜKLERİ'!$B$26,T124:AA124,8,0),"")</f>
        <v/>
      </c>
      <c r="AY124" s="142" t="str">
        <f>IFERROR(VLOOKUP('DERS YÜKLERİ'!$B$27,T124:AA124,8,0),"")</f>
        <v/>
      </c>
      <c r="AZ124" s="142" t="str">
        <f>IFERROR(VLOOKUP('DERS YÜKLERİ'!$B$28,T124:AA124,8,0),"")</f>
        <v/>
      </c>
      <c r="BA124" s="142" t="str">
        <f>IFERROR(VLOOKUP('DERS YÜKLERİ'!$B$29,T124:AA124,8,0),"")</f>
        <v/>
      </c>
      <c r="BB124" s="142" t="str">
        <f>IFERROR(VLOOKUP('DERS YÜKLERİ'!$B$30,T124:AA124,8,0),"")</f>
        <v/>
      </c>
      <c r="BC124" s="142" t="str">
        <f>IFERROR(VLOOKUP('DERS YÜKLERİ'!$B$31,T124:AA124,8,0),"")</f>
        <v/>
      </c>
      <c r="BD124" s="142" t="str">
        <f>IFERROR(VLOOKUP('DERS YÜKLERİ'!$B$32,T124:AA124,8,0),"")</f>
        <v/>
      </c>
      <c r="BE124" s="142" t="str">
        <f>IFERROR(VLOOKUP('DERS YÜKLERİ'!$B$33,T124:AA124,8,0),"")</f>
        <v/>
      </c>
      <c r="BF124" s="142" t="str">
        <f>IFERROR(VLOOKUP('DERS YÜKLERİ'!$B$34,T124:AA124,8,0),"")</f>
        <v/>
      </c>
      <c r="BG124" s="142" t="str">
        <f>IFERROR(VLOOKUP('DERS YÜKLERİ'!$B$35,T124:AA124,8,0),"")</f>
        <v/>
      </c>
      <c r="BH124" s="142" t="str">
        <f>IFERROR(VLOOKUP('DERS YÜKLERİ'!$B$36,T124:AA124,8,0),"")</f>
        <v/>
      </c>
      <c r="BI124" s="142" t="str">
        <f>IFERROR(VLOOKUP('DERS YÜKLERİ'!$B$37,T124:AA124,8,0),"")</f>
        <v/>
      </c>
      <c r="BJ124" s="142" t="str">
        <f>IFERROR(VLOOKUP('DERS YÜKLERİ'!$B$38,T124:AA124,8,0),"")</f>
        <v/>
      </c>
      <c r="BK124" s="142" t="str">
        <f>IFERROR(VLOOKUP('DERS YÜKLERİ'!$B$39,T124:AA124,8,0),"")</f>
        <v/>
      </c>
      <c r="BL124" s="142" t="str">
        <f>IFERROR(VLOOKUP('DERS YÜKLERİ'!$B$40,T124:AA124,8,0),"")</f>
        <v/>
      </c>
      <c r="BM124" s="142" t="str">
        <f>IFERROR(VLOOKUP('DERS YÜKLERİ'!$B$41,T124:AA124,8,0),"")</f>
        <v/>
      </c>
      <c r="BN124" s="142" t="str">
        <f>IFERROR(VLOOKUP('DERS YÜKLERİ'!$B$42,T124:AA124,8,0),"")</f>
        <v/>
      </c>
      <c r="BO124" s="142" t="str">
        <f>IFERROR(VLOOKUP('DERS YÜKLERİ'!$B$43,T124:AA124,8,0),"")</f>
        <v/>
      </c>
      <c r="BP124" s="142" t="str">
        <f>IFERROR(VLOOKUP('DERS YÜKLERİ'!$B$44,T124:AA124,8,0),"")</f>
        <v/>
      </c>
      <c r="BQ124" s="142" t="str">
        <f>IFERROR(VLOOKUP('DERS YÜKLERİ'!$B$45,T124:AA124,8,0),"")</f>
        <v/>
      </c>
      <c r="BR124" s="142" t="str">
        <f>IFERROR(VLOOKUP('DERS YÜKLERİ'!$B$46,T124:AA124,8,0),"")</f>
        <v/>
      </c>
      <c r="BS124" s="142" t="str">
        <f>IFERROR(VLOOKUP('DERS YÜKLERİ'!$B$47,T124:AA124,8,0),"")</f>
        <v/>
      </c>
      <c r="BT124" s="26"/>
    </row>
    <row r="125" spans="1:72" ht="19.5" customHeight="1" outlineLevel="1">
      <c r="A125" s="110" t="b">
        <v>1</v>
      </c>
      <c r="B125" s="112" t="str">
        <f t="shared" si="20"/>
        <v>AÇIK</v>
      </c>
      <c r="C125" s="1030"/>
      <c r="D125" s="115" t="str">
        <f>IFERROR(VLOOKUP(F125,'LİSTE-FORMÜLLER'!F:L,2,0),"-")</f>
        <v>SBK 458</v>
      </c>
      <c r="E125" s="116" t="str">
        <f>IFERROR(VLOOKUP(F125,'LİSTE-FORMÜLLER'!F:L,3,0),"-")</f>
        <v>S</v>
      </c>
      <c r="F125" s="117" t="s">
        <v>134</v>
      </c>
      <c r="G125" s="842" t="str">
        <f>IFERROR(VLOOKUP(F125,'LİSTE-FORMÜLLER'!F:L,5,0),"")</f>
        <v>3 + 0</v>
      </c>
      <c r="H125" s="115">
        <f>IFERROR(VLOOKUP(F125,'LİSTE-FORMÜLLER'!F:L,7,0),"-")</f>
        <v>5</v>
      </c>
      <c r="I125" s="201" t="s">
        <v>114</v>
      </c>
      <c r="J125" s="202" t="s">
        <v>111</v>
      </c>
      <c r="K125" s="203"/>
      <c r="L125" s="121">
        <f t="shared" si="21"/>
        <v>1</v>
      </c>
      <c r="M125" s="121" t="str">
        <f>IFERROR(VLOOKUP(I125,'LİSTE-FORMÜLLER'!$B$2:$C$89,2,0),"*")</f>
        <v>ft</v>
      </c>
      <c r="N125" s="20"/>
      <c r="O125" s="21"/>
      <c r="P125" s="21"/>
      <c r="Q125" s="21"/>
      <c r="R125" s="579" t="s">
        <v>876</v>
      </c>
      <c r="S125" s="130" t="e">
        <f t="shared" si="22"/>
        <v>#N/A</v>
      </c>
      <c r="T125" s="175" t="str">
        <f t="shared" si="25"/>
        <v>-</v>
      </c>
      <c r="U125" s="178">
        <f>COUNTIF('DERS PROGRAMI'!$K$5:$L$55,R125)</f>
        <v>73</v>
      </c>
      <c r="V125" s="180">
        <f>COUNTIF('DERS PROGRAMI'!$K$62:$L$106,R125)</f>
        <v>58</v>
      </c>
      <c r="W125" s="846" t="e">
        <f>VLOOKUP(U125,'LİSTE-FORMÜLLER'!$U$1:$V$4,2,0)</f>
        <v>#N/A</v>
      </c>
      <c r="X125" s="847" t="e">
        <f>VLOOKUP(V125,'LİSTE-FORMÜLLER'!$U$1:$V$4,2,0)</f>
        <v>#N/A</v>
      </c>
      <c r="Y125" s="26"/>
      <c r="Z125" s="142" t="s">
        <v>876</v>
      </c>
      <c r="AA125" s="144" t="e">
        <f t="shared" si="24"/>
        <v>#VALUE!</v>
      </c>
      <c r="AB125" s="148" t="str">
        <f>IFERROR(VLOOKUP('DERS YÜKLERİ'!$B$3,T125:AA125,8,0),"")</f>
        <v/>
      </c>
      <c r="AC125" s="142" t="str">
        <f>IFERROR(VLOOKUP('DERS YÜKLERİ'!$B$4,T125:AA125,8,0),"")</f>
        <v/>
      </c>
      <c r="AD125" s="142" t="str">
        <f>IFERROR(VLOOKUP('DERS YÜKLERİ'!$B$5,T125:AA125,8,0),"")</f>
        <v/>
      </c>
      <c r="AE125" s="142" t="str">
        <f>IFERROR(VLOOKUP('DERS YÜKLERİ'!$B$6,T125:AA125,8,0),"")</f>
        <v/>
      </c>
      <c r="AF125" s="142" t="str">
        <f>IFERROR(VLOOKUP('DERS YÜKLERİ'!$B$7,T125:AA125,8,0),"")</f>
        <v/>
      </c>
      <c r="AG125" s="142" t="str">
        <f>IFERROR(VLOOKUP('DERS YÜKLERİ'!$B$8,T125:AA125,8,0),"")</f>
        <v/>
      </c>
      <c r="AH125" s="142" t="str">
        <f>IFERROR(VLOOKUP('DERS YÜKLERİ'!$B$9,T125:AA125,8,0),"")</f>
        <v/>
      </c>
      <c r="AI125" s="142" t="str">
        <f>IFERROR(VLOOKUP('DERS YÜKLERİ'!$B$10,T125:AA125,8,0),"")</f>
        <v/>
      </c>
      <c r="AJ125" s="142" t="str">
        <f>IFERROR(VLOOKUP('DERS YÜKLERİ'!$B$11,T125:AA125,8,0),"")</f>
        <v/>
      </c>
      <c r="AK125" s="142" t="str">
        <f>IFERROR(VLOOKUP('DERS YÜKLERİ'!$B$12,T125:AA125,8,0),"")</f>
        <v/>
      </c>
      <c r="AL125" s="142" t="str">
        <f>IFERROR(VLOOKUP('DERS YÜKLERİ'!$B$13,T125:AA125,8,0),"")</f>
        <v/>
      </c>
      <c r="AM125" s="142" t="str">
        <f>IFERROR(VLOOKUP('DERS YÜKLERİ'!$B$14,T125:AA125,8,0),"")</f>
        <v/>
      </c>
      <c r="AN125" s="142" t="str">
        <f>IFERROR(VLOOKUP('DERS YÜKLERİ'!$B$15,T125:AA125,8,0),"")</f>
        <v/>
      </c>
      <c r="AO125" s="142" t="str">
        <f>IFERROR(VLOOKUP('DERS YÜKLERİ'!$B$16,T125:AA125,8,0),"")</f>
        <v/>
      </c>
      <c r="AP125" s="142" t="str">
        <f>IFERROR(VLOOKUP('DERS YÜKLERİ'!$B$17,T125:AA125,8,0),"")</f>
        <v/>
      </c>
      <c r="AQ125" s="142" t="str">
        <f>IFERROR(VLOOKUP('DERS YÜKLERİ'!$B$18,T125:AA125,8,0),"")</f>
        <v/>
      </c>
      <c r="AR125" s="142" t="str">
        <f>IFERROR(VLOOKUP('DERS YÜKLERİ'!$B$19,T125:AA125,8,0),"")</f>
        <v/>
      </c>
      <c r="AS125" s="142" t="str">
        <f>IFERROR(VLOOKUP('DERS YÜKLERİ'!$B$20,T125:AA125,8,0),"")</f>
        <v/>
      </c>
      <c r="AT125" s="142" t="str">
        <f>IFERROR(VLOOKUP('DERS YÜKLERİ'!$B$21,T125:AA125,8,0),"")</f>
        <v/>
      </c>
      <c r="AU125" s="142" t="str">
        <f>IFERROR(VLOOKUP('DERS YÜKLERİ'!$B$22,T125:AA125,8,0),"")</f>
        <v/>
      </c>
      <c r="AV125" s="142" t="str">
        <f>IFERROR(VLOOKUP('DERS YÜKLERİ'!$B$23,T125:AA125,8,0),"")</f>
        <v/>
      </c>
      <c r="AW125" s="142" t="str">
        <f>IFERROR(VLOOKUP('DERS YÜKLERİ'!$B$25,T125:AA125,8,0),"")</f>
        <v/>
      </c>
      <c r="AX125" s="142" t="str">
        <f>IFERROR(VLOOKUP('DERS YÜKLERİ'!$B$26,T125:AA125,8,0),"")</f>
        <v/>
      </c>
      <c r="AY125" s="142" t="str">
        <f>IFERROR(VLOOKUP('DERS YÜKLERİ'!$B$27,T125:AA125,8,0),"")</f>
        <v/>
      </c>
      <c r="AZ125" s="142" t="str">
        <f>IFERROR(VLOOKUP('DERS YÜKLERİ'!$B$28,T125:AA125,8,0),"")</f>
        <v/>
      </c>
      <c r="BA125" s="142" t="str">
        <f>IFERROR(VLOOKUP('DERS YÜKLERİ'!$B$29,T125:AA125,8,0),"")</f>
        <v/>
      </c>
      <c r="BB125" s="142" t="str">
        <f>IFERROR(VLOOKUP('DERS YÜKLERİ'!$B$30,T125:AA125,8,0),"")</f>
        <v/>
      </c>
      <c r="BC125" s="142" t="str">
        <f>IFERROR(VLOOKUP('DERS YÜKLERİ'!$B$31,T125:AA125,8,0),"")</f>
        <v/>
      </c>
      <c r="BD125" s="142" t="str">
        <f>IFERROR(VLOOKUP('DERS YÜKLERİ'!$B$32,T125:AA125,8,0),"")</f>
        <v/>
      </c>
      <c r="BE125" s="142" t="str">
        <f>IFERROR(VLOOKUP('DERS YÜKLERİ'!$B$33,T125:AA125,8,0),"")</f>
        <v/>
      </c>
      <c r="BF125" s="142" t="str">
        <f>IFERROR(VLOOKUP('DERS YÜKLERİ'!$B$34,T125:AA125,8,0),"")</f>
        <v/>
      </c>
      <c r="BG125" s="142" t="str">
        <f>IFERROR(VLOOKUP('DERS YÜKLERİ'!$B$35,T125:AA125,8,0),"")</f>
        <v/>
      </c>
      <c r="BH125" s="142" t="str">
        <f>IFERROR(VLOOKUP('DERS YÜKLERİ'!$B$36,T125:AA125,8,0),"")</f>
        <v/>
      </c>
      <c r="BI125" s="142" t="str">
        <f>IFERROR(VLOOKUP('DERS YÜKLERİ'!$B$37,T125:AA125,8,0),"")</f>
        <v/>
      </c>
      <c r="BJ125" s="142" t="str">
        <f>IFERROR(VLOOKUP('DERS YÜKLERİ'!$B$38,T125:AA125,8,0),"")</f>
        <v/>
      </c>
      <c r="BK125" s="142" t="str">
        <f>IFERROR(VLOOKUP('DERS YÜKLERİ'!$B$39,T125:AA125,8,0),"")</f>
        <v/>
      </c>
      <c r="BL125" s="142" t="str">
        <f>IFERROR(VLOOKUP('DERS YÜKLERİ'!$B$40,T125:AA125,8,0),"")</f>
        <v/>
      </c>
      <c r="BM125" s="142" t="str">
        <f>IFERROR(VLOOKUP('DERS YÜKLERİ'!$B$41,T125:AA125,8,0),"")</f>
        <v/>
      </c>
      <c r="BN125" s="142" t="str">
        <f>IFERROR(VLOOKUP('DERS YÜKLERİ'!$B$42,T125:AA125,8,0),"")</f>
        <v/>
      </c>
      <c r="BO125" s="142" t="str">
        <f>IFERROR(VLOOKUP('DERS YÜKLERİ'!$B$43,T125:AA125,8,0),"")</f>
        <v/>
      </c>
      <c r="BP125" s="142" t="str">
        <f>IFERROR(VLOOKUP('DERS YÜKLERİ'!$B$44,T125:AA125,8,0),"")</f>
        <v/>
      </c>
      <c r="BQ125" s="142" t="str">
        <f>IFERROR(VLOOKUP('DERS YÜKLERİ'!$B$45,T125:AA125,8,0),"")</f>
        <v/>
      </c>
      <c r="BR125" s="142" t="str">
        <f>IFERROR(VLOOKUP('DERS YÜKLERİ'!$B$46,T125:AA125,8,0),"")</f>
        <v/>
      </c>
      <c r="BS125" s="142" t="str">
        <f>IFERROR(VLOOKUP('DERS YÜKLERİ'!$B$47,T125:AA125,8,0),"")</f>
        <v/>
      </c>
      <c r="BT125" s="26"/>
    </row>
    <row r="126" spans="1:72" ht="19.5" customHeight="1">
      <c r="A126" s="110" t="b">
        <v>0</v>
      </c>
      <c r="B126" s="112" t="str">
        <f t="shared" si="20"/>
        <v>KAPALI</v>
      </c>
      <c r="C126" s="1030"/>
      <c r="D126" s="115" t="str">
        <f>IFERROR(VLOOKUP(F126,'LİSTE-FORMÜLLER'!F:L,2,0),"-")</f>
        <v>-</v>
      </c>
      <c r="E126" s="116" t="str">
        <f>IFERROR(VLOOKUP(F126,'LİSTE-FORMÜLLER'!F:L,3,0),"-")</f>
        <v>-</v>
      </c>
      <c r="F126" s="894"/>
      <c r="G126" s="842" t="str">
        <f>IFERROR(VLOOKUP(F126,'LİSTE-FORMÜLLER'!F:L,5,0),"")</f>
        <v/>
      </c>
      <c r="H126" s="115" t="str">
        <f>IFERROR(VLOOKUP(F126,'LİSTE-FORMÜLLER'!F:L,7,0),"-")</f>
        <v>-</v>
      </c>
      <c r="I126" s="387"/>
      <c r="J126" s="388"/>
      <c r="K126" s="203"/>
      <c r="L126" s="121">
        <f t="shared" si="21"/>
        <v>2</v>
      </c>
      <c r="M126" s="121" t="str">
        <f>IFERROR(VLOOKUP(I126,'LİSTE-FORMÜLLER'!$B$2:$C$89,2,0),"*")</f>
        <v>*</v>
      </c>
      <c r="N126" s="20"/>
      <c r="O126" s="21"/>
      <c r="P126" s="21"/>
      <c r="Q126" s="21"/>
      <c r="R126" s="579" t="s">
        <v>876</v>
      </c>
      <c r="S126" s="130" t="e">
        <f t="shared" si="22"/>
        <v>#N/A</v>
      </c>
      <c r="T126" s="175" t="str">
        <f t="shared" si="25"/>
        <v>-</v>
      </c>
      <c r="U126" s="178">
        <f>COUNTIF('DERS PROGRAMI'!$K$5:$L$55,R126)</f>
        <v>73</v>
      </c>
      <c r="V126" s="180">
        <f>COUNTIF('DERS PROGRAMI'!$K$62:$L$106,R126)</f>
        <v>58</v>
      </c>
      <c r="W126" s="846" t="e">
        <f>VLOOKUP(U126,'LİSTE-FORMÜLLER'!$U$1:$V$4,2,0)</f>
        <v>#N/A</v>
      </c>
      <c r="X126" s="847" t="e">
        <f>VLOOKUP(V126,'LİSTE-FORMÜLLER'!$U$1:$V$4,2,0)</f>
        <v>#N/A</v>
      </c>
      <c r="Y126" s="26"/>
      <c r="Z126" s="142" t="s">
        <v>876</v>
      </c>
      <c r="AA126" s="144" t="e">
        <f t="shared" si="24"/>
        <v>#VALUE!</v>
      </c>
      <c r="AB126" s="148" t="str">
        <f>IFERROR(VLOOKUP('DERS YÜKLERİ'!$B$3,T126:AA126,8,0),"")</f>
        <v/>
      </c>
      <c r="AC126" s="142" t="str">
        <f>IFERROR(VLOOKUP('DERS YÜKLERİ'!$B$4,T126:AA126,8,0),"")</f>
        <v/>
      </c>
      <c r="AD126" s="142" t="str">
        <f>IFERROR(VLOOKUP('DERS YÜKLERİ'!$B$5,T126:AA126,8,0),"")</f>
        <v/>
      </c>
      <c r="AE126" s="142" t="str">
        <f>IFERROR(VLOOKUP('DERS YÜKLERİ'!$B$6,T126:AA126,8,0),"")</f>
        <v/>
      </c>
      <c r="AF126" s="142" t="str">
        <f>IFERROR(VLOOKUP('DERS YÜKLERİ'!$B$7,T126:AA126,8,0),"")</f>
        <v/>
      </c>
      <c r="AG126" s="142" t="str">
        <f>IFERROR(VLOOKUP('DERS YÜKLERİ'!$B$8,T126:AA126,8,0),"")</f>
        <v/>
      </c>
      <c r="AH126" s="142" t="str">
        <f>IFERROR(VLOOKUP('DERS YÜKLERİ'!$B$9,T126:AA126,8,0),"")</f>
        <v/>
      </c>
      <c r="AI126" s="142" t="str">
        <f>IFERROR(VLOOKUP('DERS YÜKLERİ'!$B$10,T126:AA126,8,0),"")</f>
        <v/>
      </c>
      <c r="AJ126" s="142" t="str">
        <f>IFERROR(VLOOKUP('DERS YÜKLERİ'!$B$11,T126:AA126,8,0),"")</f>
        <v/>
      </c>
      <c r="AK126" s="142" t="str">
        <f>IFERROR(VLOOKUP('DERS YÜKLERİ'!$B$12,T126:AA126,8,0),"")</f>
        <v/>
      </c>
      <c r="AL126" s="142" t="str">
        <f>IFERROR(VLOOKUP('DERS YÜKLERİ'!$B$13,T126:AA126,8,0),"")</f>
        <v/>
      </c>
      <c r="AM126" s="142" t="str">
        <f>IFERROR(VLOOKUP('DERS YÜKLERİ'!$B$14,T126:AA126,8,0),"")</f>
        <v/>
      </c>
      <c r="AN126" s="142" t="str">
        <f>IFERROR(VLOOKUP('DERS YÜKLERİ'!$B$15,T126:AA126,8,0),"")</f>
        <v/>
      </c>
      <c r="AO126" s="142" t="str">
        <f>IFERROR(VLOOKUP('DERS YÜKLERİ'!$B$16,T126:AA126,8,0),"")</f>
        <v/>
      </c>
      <c r="AP126" s="142" t="str">
        <f>IFERROR(VLOOKUP('DERS YÜKLERİ'!$B$17,T126:AA126,8,0),"")</f>
        <v/>
      </c>
      <c r="AQ126" s="142" t="str">
        <f>IFERROR(VLOOKUP('DERS YÜKLERİ'!$B$18,T126:AA126,8,0),"")</f>
        <v/>
      </c>
      <c r="AR126" s="142" t="str">
        <f>IFERROR(VLOOKUP('DERS YÜKLERİ'!$B$19,T126:AA126,8,0),"")</f>
        <v/>
      </c>
      <c r="AS126" s="142" t="str">
        <f>IFERROR(VLOOKUP('DERS YÜKLERİ'!$B$20,T126:AA126,8,0),"")</f>
        <v/>
      </c>
      <c r="AT126" s="142" t="str">
        <f>IFERROR(VLOOKUP('DERS YÜKLERİ'!$B$21,T126:AA126,8,0),"")</f>
        <v/>
      </c>
      <c r="AU126" s="142" t="str">
        <f>IFERROR(VLOOKUP('DERS YÜKLERİ'!$B$22,T126:AA126,8,0),"")</f>
        <v/>
      </c>
      <c r="AV126" s="142" t="str">
        <f>IFERROR(VLOOKUP('DERS YÜKLERİ'!$B$23,T126:AA126,8,0),"")</f>
        <v/>
      </c>
      <c r="AW126" s="142" t="str">
        <f>IFERROR(VLOOKUP('DERS YÜKLERİ'!$B$25,T126:AA126,8,0),"")</f>
        <v/>
      </c>
      <c r="AX126" s="142" t="str">
        <f>IFERROR(VLOOKUP('DERS YÜKLERİ'!$B$26,T126:AA126,8,0),"")</f>
        <v/>
      </c>
      <c r="AY126" s="142" t="str">
        <f>IFERROR(VLOOKUP('DERS YÜKLERİ'!$B$27,T126:AA126,8,0),"")</f>
        <v/>
      </c>
      <c r="AZ126" s="142" t="str">
        <f>IFERROR(VLOOKUP('DERS YÜKLERİ'!$B$28,T126:AA126,8,0),"")</f>
        <v/>
      </c>
      <c r="BA126" s="142" t="str">
        <f>IFERROR(VLOOKUP('DERS YÜKLERİ'!$B$29,T126:AA126,8,0),"")</f>
        <v/>
      </c>
      <c r="BB126" s="142" t="str">
        <f>IFERROR(VLOOKUP('DERS YÜKLERİ'!$B$30,T126:AA126,8,0),"")</f>
        <v/>
      </c>
      <c r="BC126" s="142" t="str">
        <f>IFERROR(VLOOKUP('DERS YÜKLERİ'!$B$31,T126:AA126,8,0),"")</f>
        <v/>
      </c>
      <c r="BD126" s="142" t="str">
        <f>IFERROR(VLOOKUP('DERS YÜKLERİ'!$B$32,T126:AA126,8,0),"")</f>
        <v/>
      </c>
      <c r="BE126" s="142" t="str">
        <f>IFERROR(VLOOKUP('DERS YÜKLERİ'!$B$33,T126:AA126,8,0),"")</f>
        <v/>
      </c>
      <c r="BF126" s="142" t="str">
        <f>IFERROR(VLOOKUP('DERS YÜKLERİ'!$B$34,T126:AA126,8,0),"")</f>
        <v/>
      </c>
      <c r="BG126" s="142" t="str">
        <f>IFERROR(VLOOKUP('DERS YÜKLERİ'!$B$35,T126:AA126,8,0),"")</f>
        <v/>
      </c>
      <c r="BH126" s="142" t="str">
        <f>IFERROR(VLOOKUP('DERS YÜKLERİ'!$B$36,T126:AA126,8,0),"")</f>
        <v/>
      </c>
      <c r="BI126" s="142" t="str">
        <f>IFERROR(VLOOKUP('DERS YÜKLERİ'!$B$37,T126:AA126,8,0),"")</f>
        <v/>
      </c>
      <c r="BJ126" s="142" t="str">
        <f>IFERROR(VLOOKUP('DERS YÜKLERİ'!$B$38,T126:AA126,8,0),"")</f>
        <v/>
      </c>
      <c r="BK126" s="142" t="str">
        <f>IFERROR(VLOOKUP('DERS YÜKLERİ'!$B$39,T126:AA126,8,0),"")</f>
        <v/>
      </c>
      <c r="BL126" s="142" t="str">
        <f>IFERROR(VLOOKUP('DERS YÜKLERİ'!$B$40,T126:AA126,8,0),"")</f>
        <v/>
      </c>
      <c r="BM126" s="142" t="str">
        <f>IFERROR(VLOOKUP('DERS YÜKLERİ'!$B$41,T126:AA126,8,0),"")</f>
        <v/>
      </c>
      <c r="BN126" s="142" t="str">
        <f>IFERROR(VLOOKUP('DERS YÜKLERİ'!$B$42,T126:AA126,8,0),"")</f>
        <v/>
      </c>
      <c r="BO126" s="142" t="str">
        <f>IFERROR(VLOOKUP('DERS YÜKLERİ'!$B$43,T126:AA126,8,0),"")</f>
        <v/>
      </c>
      <c r="BP126" s="142" t="str">
        <f>IFERROR(VLOOKUP('DERS YÜKLERİ'!$B$44,T126:AA126,8,0),"")</f>
        <v/>
      </c>
      <c r="BQ126" s="142" t="str">
        <f>IFERROR(VLOOKUP('DERS YÜKLERİ'!$B$45,T126:AA126,8,0),"")</f>
        <v/>
      </c>
      <c r="BR126" s="142" t="str">
        <f>IFERROR(VLOOKUP('DERS YÜKLERİ'!$B$46,T126:AA126,8,0),"")</f>
        <v/>
      </c>
      <c r="BS126" s="142" t="str">
        <f>IFERROR(VLOOKUP('DERS YÜKLERİ'!$B$47,T126:AA126,8,0),"")</f>
        <v/>
      </c>
      <c r="BT126" s="26"/>
    </row>
    <row r="127" spans="1:72" ht="19.5" customHeight="1" outlineLevel="1">
      <c r="A127" s="110" t="b">
        <v>1</v>
      </c>
      <c r="B127" s="112" t="str">
        <f t="shared" si="20"/>
        <v>AÇIK</v>
      </c>
      <c r="C127" s="1030"/>
      <c r="D127" s="115" t="str">
        <f>IFERROR(VLOOKUP(F127,'LİSTE-FORMÜLLER'!F:L,2,0),"-")</f>
        <v>CEK 446</v>
      </c>
      <c r="E127" s="116" t="str">
        <f>IFERROR(VLOOKUP(F127,'LİSTE-FORMÜLLER'!F:L,3,0),"-")</f>
        <v>S</v>
      </c>
      <c r="F127" s="117" t="s">
        <v>124</v>
      </c>
      <c r="G127" s="842" t="str">
        <f>IFERROR(VLOOKUP(F127,'LİSTE-FORMÜLLER'!F:L,5,0),"")</f>
        <v>3 + 0</v>
      </c>
      <c r="H127" s="115">
        <f>IFERROR(VLOOKUP(F127,'LİSTE-FORMÜLLER'!F:L,7,0),"-")</f>
        <v>5</v>
      </c>
      <c r="I127" s="201" t="s">
        <v>128</v>
      </c>
      <c r="J127" s="202" t="s">
        <v>128</v>
      </c>
      <c r="K127" s="203"/>
      <c r="L127" s="121">
        <f t="shared" si="21"/>
        <v>2</v>
      </c>
      <c r="M127" s="121" t="str">
        <f>IFERROR(VLOOKUP(I127,'LİSTE-FORMÜLLER'!$B$2:$C$89,2,0),"*")</f>
        <v>csö</v>
      </c>
      <c r="N127" s="20"/>
      <c r="O127" s="21"/>
      <c r="P127" s="21"/>
      <c r="Q127" s="21"/>
      <c r="R127" s="579" t="s">
        <v>876</v>
      </c>
      <c r="S127" s="130" t="e">
        <f t="shared" si="22"/>
        <v>#N/A</v>
      </c>
      <c r="T127" s="175" t="str">
        <f t="shared" si="25"/>
        <v>-</v>
      </c>
      <c r="U127" s="178">
        <f>COUNTIF('DERS PROGRAMI'!$K$5:$L$55,R127)</f>
        <v>73</v>
      </c>
      <c r="V127" s="180">
        <f>COUNTIF('DERS PROGRAMI'!$K$62:$L$106,R127)</f>
        <v>58</v>
      </c>
      <c r="W127" s="846" t="e">
        <f>VLOOKUP(U127,'LİSTE-FORMÜLLER'!$U$1:$V$4,2,0)</f>
        <v>#N/A</v>
      </c>
      <c r="X127" s="847" t="e">
        <f>VLOOKUP(V127,'LİSTE-FORMÜLLER'!$U$1:$V$4,2,0)</f>
        <v>#N/A</v>
      </c>
      <c r="Y127" s="26"/>
      <c r="Z127" s="142" t="s">
        <v>876</v>
      </c>
      <c r="AA127" s="144" t="e">
        <f t="shared" si="24"/>
        <v>#VALUE!</v>
      </c>
      <c r="AB127" s="148" t="str">
        <f>IFERROR(VLOOKUP('DERS YÜKLERİ'!$B$3,T127:AA127,8,0),"")</f>
        <v/>
      </c>
      <c r="AC127" s="142" t="str">
        <f>IFERROR(VLOOKUP('DERS YÜKLERİ'!$B$4,T127:AA127,8,0),"")</f>
        <v/>
      </c>
      <c r="AD127" s="142" t="str">
        <f>IFERROR(VLOOKUP('DERS YÜKLERİ'!$B$5,T127:AA127,8,0),"")</f>
        <v/>
      </c>
      <c r="AE127" s="142" t="str">
        <f>IFERROR(VLOOKUP('DERS YÜKLERİ'!$B$6,T127:AA127,8,0),"")</f>
        <v/>
      </c>
      <c r="AF127" s="142" t="str">
        <f>IFERROR(VLOOKUP('DERS YÜKLERİ'!$B$7,T127:AA127,8,0),"")</f>
        <v/>
      </c>
      <c r="AG127" s="142" t="str">
        <f>IFERROR(VLOOKUP('DERS YÜKLERİ'!$B$8,T127:AA127,8,0),"")</f>
        <v/>
      </c>
      <c r="AH127" s="142" t="str">
        <f>IFERROR(VLOOKUP('DERS YÜKLERİ'!$B$9,T127:AA127,8,0),"")</f>
        <v/>
      </c>
      <c r="AI127" s="142" t="str">
        <f>IFERROR(VLOOKUP('DERS YÜKLERİ'!$B$10,T127:AA127,8,0),"")</f>
        <v/>
      </c>
      <c r="AJ127" s="142" t="str">
        <f>IFERROR(VLOOKUP('DERS YÜKLERİ'!$B$11,T127:AA127,8,0),"")</f>
        <v/>
      </c>
      <c r="AK127" s="142" t="str">
        <f>IFERROR(VLOOKUP('DERS YÜKLERİ'!$B$12,T127:AA127,8,0),"")</f>
        <v/>
      </c>
      <c r="AL127" s="142" t="str">
        <f>IFERROR(VLOOKUP('DERS YÜKLERİ'!$B$13,T127:AA127,8,0),"")</f>
        <v/>
      </c>
      <c r="AM127" s="142" t="str">
        <f>IFERROR(VLOOKUP('DERS YÜKLERİ'!$B$14,T127:AA127,8,0),"")</f>
        <v/>
      </c>
      <c r="AN127" s="142" t="str">
        <f>IFERROR(VLOOKUP('DERS YÜKLERİ'!$B$15,T127:AA127,8,0),"")</f>
        <v/>
      </c>
      <c r="AO127" s="142" t="str">
        <f>IFERROR(VLOOKUP('DERS YÜKLERİ'!$B$16,T127:AA127,8,0),"")</f>
        <v/>
      </c>
      <c r="AP127" s="142" t="str">
        <f>IFERROR(VLOOKUP('DERS YÜKLERİ'!$B$17,T127:AA127,8,0),"")</f>
        <v/>
      </c>
      <c r="AQ127" s="142" t="str">
        <f>IFERROR(VLOOKUP('DERS YÜKLERİ'!$B$18,T127:AA127,8,0),"")</f>
        <v/>
      </c>
      <c r="AR127" s="142" t="str">
        <f>IFERROR(VLOOKUP('DERS YÜKLERİ'!$B$19,T127:AA127,8,0),"")</f>
        <v/>
      </c>
      <c r="AS127" s="142" t="str">
        <f>IFERROR(VLOOKUP('DERS YÜKLERİ'!$B$20,T127:AA127,8,0),"")</f>
        <v/>
      </c>
      <c r="AT127" s="142" t="str">
        <f>IFERROR(VLOOKUP('DERS YÜKLERİ'!$B$21,T127:AA127,8,0),"")</f>
        <v/>
      </c>
      <c r="AU127" s="142" t="str">
        <f>IFERROR(VLOOKUP('DERS YÜKLERİ'!$B$22,T127:AA127,8,0),"")</f>
        <v/>
      </c>
      <c r="AV127" s="142" t="str">
        <f>IFERROR(VLOOKUP('DERS YÜKLERİ'!$B$23,T127:AA127,8,0),"")</f>
        <v/>
      </c>
      <c r="AW127" s="142" t="str">
        <f>IFERROR(VLOOKUP('DERS YÜKLERİ'!$B$25,T127:AA127,8,0),"")</f>
        <v/>
      </c>
      <c r="AX127" s="142" t="str">
        <f>IFERROR(VLOOKUP('DERS YÜKLERİ'!$B$26,T127:AA127,8,0),"")</f>
        <v/>
      </c>
      <c r="AY127" s="142" t="str">
        <f>IFERROR(VLOOKUP('DERS YÜKLERİ'!$B$27,T127:AA127,8,0),"")</f>
        <v/>
      </c>
      <c r="AZ127" s="142" t="str">
        <f>IFERROR(VLOOKUP('DERS YÜKLERİ'!$B$28,T127:AA127,8,0),"")</f>
        <v/>
      </c>
      <c r="BA127" s="142" t="str">
        <f>IFERROR(VLOOKUP('DERS YÜKLERİ'!$B$29,T127:AA127,8,0),"")</f>
        <v/>
      </c>
      <c r="BB127" s="142" t="str">
        <f>IFERROR(VLOOKUP('DERS YÜKLERİ'!$B$30,T127:AA127,8,0),"")</f>
        <v/>
      </c>
      <c r="BC127" s="142" t="str">
        <f>IFERROR(VLOOKUP('DERS YÜKLERİ'!$B$31,T127:AA127,8,0),"")</f>
        <v/>
      </c>
      <c r="BD127" s="142" t="str">
        <f>IFERROR(VLOOKUP('DERS YÜKLERİ'!$B$32,T127:AA127,8,0),"")</f>
        <v/>
      </c>
      <c r="BE127" s="142" t="str">
        <f>IFERROR(VLOOKUP('DERS YÜKLERİ'!$B$33,T127:AA127,8,0),"")</f>
        <v/>
      </c>
      <c r="BF127" s="142" t="str">
        <f>IFERROR(VLOOKUP('DERS YÜKLERİ'!$B$34,T127:AA127,8,0),"")</f>
        <v/>
      </c>
      <c r="BG127" s="142" t="str">
        <f>IFERROR(VLOOKUP('DERS YÜKLERİ'!$B$35,T127:AA127,8,0),"")</f>
        <v/>
      </c>
      <c r="BH127" s="142" t="str">
        <f>IFERROR(VLOOKUP('DERS YÜKLERİ'!$B$36,T127:AA127,8,0),"")</f>
        <v/>
      </c>
      <c r="BI127" s="142" t="str">
        <f>IFERROR(VLOOKUP('DERS YÜKLERİ'!$B$37,T127:AA127,8,0),"")</f>
        <v/>
      </c>
      <c r="BJ127" s="142" t="str">
        <f>IFERROR(VLOOKUP('DERS YÜKLERİ'!$B$38,T127:AA127,8,0),"")</f>
        <v/>
      </c>
      <c r="BK127" s="142" t="str">
        <f>IFERROR(VLOOKUP('DERS YÜKLERİ'!$B$39,T127:AA127,8,0),"")</f>
        <v/>
      </c>
      <c r="BL127" s="142" t="str">
        <f>IFERROR(VLOOKUP('DERS YÜKLERİ'!$B$40,T127:AA127,8,0),"")</f>
        <v/>
      </c>
      <c r="BM127" s="142" t="str">
        <f>IFERROR(VLOOKUP('DERS YÜKLERİ'!$B$41,T127:AA127,8,0),"")</f>
        <v/>
      </c>
      <c r="BN127" s="142" t="str">
        <f>IFERROR(VLOOKUP('DERS YÜKLERİ'!$B$42,T127:AA127,8,0),"")</f>
        <v/>
      </c>
      <c r="BO127" s="142" t="str">
        <f>IFERROR(VLOOKUP('DERS YÜKLERİ'!$B$43,T127:AA127,8,0),"")</f>
        <v/>
      </c>
      <c r="BP127" s="142" t="str">
        <f>IFERROR(VLOOKUP('DERS YÜKLERİ'!$B$44,T127:AA127,8,0),"")</f>
        <v/>
      </c>
      <c r="BQ127" s="142" t="str">
        <f>IFERROR(VLOOKUP('DERS YÜKLERİ'!$B$45,T127:AA127,8,0),"")</f>
        <v/>
      </c>
      <c r="BR127" s="142" t="str">
        <f>IFERROR(VLOOKUP('DERS YÜKLERİ'!$B$46,T127:AA127,8,0),"")</f>
        <v/>
      </c>
      <c r="BS127" s="142" t="str">
        <f>IFERROR(VLOOKUP('DERS YÜKLERİ'!$B$47,T127:AA127,8,0),"")</f>
        <v/>
      </c>
      <c r="BT127" s="26"/>
    </row>
    <row r="128" spans="1:72" ht="19.5" customHeight="1">
      <c r="A128" s="110" t="b">
        <v>0</v>
      </c>
      <c r="B128" s="112" t="str">
        <f t="shared" si="20"/>
        <v>KAPALI</v>
      </c>
      <c r="C128" s="1030"/>
      <c r="D128" s="115" t="str">
        <f>IFERROR(VLOOKUP(F128,'LİSTE-FORMÜLLER'!F:L,2,0),"-")</f>
        <v>-</v>
      </c>
      <c r="E128" s="116" t="str">
        <f>IFERROR(VLOOKUP(F128,'LİSTE-FORMÜLLER'!F:L,3,0),"-")</f>
        <v>-</v>
      </c>
      <c r="F128" s="117"/>
      <c r="G128" s="842" t="str">
        <f>IFERROR(VLOOKUP(F128,'LİSTE-FORMÜLLER'!F:L,5,0),"")</f>
        <v/>
      </c>
      <c r="H128" s="115" t="str">
        <f>IFERROR(VLOOKUP(F128,'LİSTE-FORMÜLLER'!F:L,7,0),"-")</f>
        <v>-</v>
      </c>
      <c r="I128" s="387"/>
      <c r="J128" s="388"/>
      <c r="K128" s="203"/>
      <c r="L128" s="121">
        <f t="shared" si="21"/>
        <v>2</v>
      </c>
      <c r="M128" s="121" t="str">
        <f>IFERROR(VLOOKUP(I128,'LİSTE-FORMÜLLER'!$B$2:$C$89,2,0),"*")</f>
        <v>*</v>
      </c>
      <c r="N128" s="20"/>
      <c r="O128" s="21"/>
      <c r="P128" s="21"/>
      <c r="Q128" s="21"/>
      <c r="R128" s="579" t="s">
        <v>876</v>
      </c>
      <c r="S128" s="130" t="e">
        <f t="shared" si="22"/>
        <v>#N/A</v>
      </c>
      <c r="T128" s="175" t="str">
        <f t="shared" si="25"/>
        <v>-</v>
      </c>
      <c r="U128" s="178">
        <f>COUNTIF('DERS PROGRAMI'!$K$5:$L$55,R128)</f>
        <v>73</v>
      </c>
      <c r="V128" s="180">
        <f>COUNTIF('DERS PROGRAMI'!$K$62:$L$106,R128)</f>
        <v>58</v>
      </c>
      <c r="W128" s="846" t="e">
        <f>VLOOKUP(U128,'LİSTE-FORMÜLLER'!$U$1:$V$4,2,0)</f>
        <v>#N/A</v>
      </c>
      <c r="X128" s="847" t="e">
        <f>VLOOKUP(V128,'LİSTE-FORMÜLLER'!$U$1:$V$4,2,0)</f>
        <v>#N/A</v>
      </c>
      <c r="Y128" s="26"/>
      <c r="Z128" s="142" t="s">
        <v>876</v>
      </c>
      <c r="AA128" s="144" t="e">
        <f t="shared" si="24"/>
        <v>#VALUE!</v>
      </c>
      <c r="AB128" s="148" t="str">
        <f>IFERROR(VLOOKUP('DERS YÜKLERİ'!$B$3,T128:AA128,8,0),"")</f>
        <v/>
      </c>
      <c r="AC128" s="142" t="str">
        <f>IFERROR(VLOOKUP('DERS YÜKLERİ'!$B$4,T128:AA128,8,0),"")</f>
        <v/>
      </c>
      <c r="AD128" s="142" t="str">
        <f>IFERROR(VLOOKUP('DERS YÜKLERİ'!$B$5,T128:AA128,8,0),"")</f>
        <v/>
      </c>
      <c r="AE128" s="142" t="str">
        <f>IFERROR(VLOOKUP('DERS YÜKLERİ'!$B$6,T128:AA128,8,0),"")</f>
        <v/>
      </c>
      <c r="AF128" s="142" t="str">
        <f>IFERROR(VLOOKUP('DERS YÜKLERİ'!$B$7,T128:AA128,8,0),"")</f>
        <v/>
      </c>
      <c r="AG128" s="142" t="str">
        <f>IFERROR(VLOOKUP('DERS YÜKLERİ'!$B$8,T128:AA128,8,0),"")</f>
        <v/>
      </c>
      <c r="AH128" s="142" t="str">
        <f>IFERROR(VLOOKUP('DERS YÜKLERİ'!$B$9,T128:AA128,8,0),"")</f>
        <v/>
      </c>
      <c r="AI128" s="142" t="str">
        <f>IFERROR(VLOOKUP('DERS YÜKLERİ'!$B$10,T128:AA128,8,0),"")</f>
        <v/>
      </c>
      <c r="AJ128" s="142" t="str">
        <f>IFERROR(VLOOKUP('DERS YÜKLERİ'!$B$11,T128:AA128,8,0),"")</f>
        <v/>
      </c>
      <c r="AK128" s="142" t="str">
        <f>IFERROR(VLOOKUP('DERS YÜKLERİ'!$B$12,T128:AA128,8,0),"")</f>
        <v/>
      </c>
      <c r="AL128" s="142" t="str">
        <f>IFERROR(VLOOKUP('DERS YÜKLERİ'!$B$13,T128:AA128,8,0),"")</f>
        <v/>
      </c>
      <c r="AM128" s="142" t="str">
        <f>IFERROR(VLOOKUP('DERS YÜKLERİ'!$B$14,T128:AA128,8,0),"")</f>
        <v/>
      </c>
      <c r="AN128" s="142" t="str">
        <f>IFERROR(VLOOKUP('DERS YÜKLERİ'!$B$15,T128:AA128,8,0),"")</f>
        <v/>
      </c>
      <c r="AO128" s="142" t="str">
        <f>IFERROR(VLOOKUP('DERS YÜKLERİ'!$B$16,T128:AA128,8,0),"")</f>
        <v/>
      </c>
      <c r="AP128" s="142" t="str">
        <f>IFERROR(VLOOKUP('DERS YÜKLERİ'!$B$17,T128:AA128,8,0),"")</f>
        <v/>
      </c>
      <c r="AQ128" s="142" t="str">
        <f>IFERROR(VLOOKUP('DERS YÜKLERİ'!$B$18,T128:AA128,8,0),"")</f>
        <v/>
      </c>
      <c r="AR128" s="142" t="str">
        <f>IFERROR(VLOOKUP('DERS YÜKLERİ'!$B$19,T128:AA128,8,0),"")</f>
        <v/>
      </c>
      <c r="AS128" s="142" t="str">
        <f>IFERROR(VLOOKUP('DERS YÜKLERİ'!$B$20,T128:AA128,8,0),"")</f>
        <v/>
      </c>
      <c r="AT128" s="142" t="str">
        <f>IFERROR(VLOOKUP('DERS YÜKLERİ'!$B$21,T128:AA128,8,0),"")</f>
        <v/>
      </c>
      <c r="AU128" s="142" t="str">
        <f>IFERROR(VLOOKUP('DERS YÜKLERİ'!$B$22,T128:AA128,8,0),"")</f>
        <v/>
      </c>
      <c r="AV128" s="142" t="str">
        <f>IFERROR(VLOOKUP('DERS YÜKLERİ'!$B$23,T128:AA128,8,0),"")</f>
        <v/>
      </c>
      <c r="AW128" s="142" t="str">
        <f>IFERROR(VLOOKUP('DERS YÜKLERİ'!$B$25,T128:AA128,8,0),"")</f>
        <v/>
      </c>
      <c r="AX128" s="142" t="str">
        <f>IFERROR(VLOOKUP('DERS YÜKLERİ'!$B$26,T128:AA128,8,0),"")</f>
        <v/>
      </c>
      <c r="AY128" s="142" t="str">
        <f>IFERROR(VLOOKUP('DERS YÜKLERİ'!$B$27,T128:AA128,8,0),"")</f>
        <v/>
      </c>
      <c r="AZ128" s="142" t="str">
        <f>IFERROR(VLOOKUP('DERS YÜKLERİ'!$B$28,T128:AA128,8,0),"")</f>
        <v/>
      </c>
      <c r="BA128" s="142" t="str">
        <f>IFERROR(VLOOKUP('DERS YÜKLERİ'!$B$29,T128:AA128,8,0),"")</f>
        <v/>
      </c>
      <c r="BB128" s="142" t="str">
        <f>IFERROR(VLOOKUP('DERS YÜKLERİ'!$B$30,T128:AA128,8,0),"")</f>
        <v/>
      </c>
      <c r="BC128" s="142" t="str">
        <f>IFERROR(VLOOKUP('DERS YÜKLERİ'!$B$31,T128:AA128,8,0),"")</f>
        <v/>
      </c>
      <c r="BD128" s="142" t="str">
        <f>IFERROR(VLOOKUP('DERS YÜKLERİ'!$B$32,T128:AA128,8,0),"")</f>
        <v/>
      </c>
      <c r="BE128" s="142" t="str">
        <f>IFERROR(VLOOKUP('DERS YÜKLERİ'!$B$33,T128:AA128,8,0),"")</f>
        <v/>
      </c>
      <c r="BF128" s="142" t="str">
        <f>IFERROR(VLOOKUP('DERS YÜKLERİ'!$B$34,T128:AA128,8,0),"")</f>
        <v/>
      </c>
      <c r="BG128" s="142" t="str">
        <f>IFERROR(VLOOKUP('DERS YÜKLERİ'!$B$35,T128:AA128,8,0),"")</f>
        <v/>
      </c>
      <c r="BH128" s="142" t="str">
        <f>IFERROR(VLOOKUP('DERS YÜKLERİ'!$B$36,T128:AA128,8,0),"")</f>
        <v/>
      </c>
      <c r="BI128" s="142" t="str">
        <f>IFERROR(VLOOKUP('DERS YÜKLERİ'!$B$37,T128:AA128,8,0),"")</f>
        <v/>
      </c>
      <c r="BJ128" s="142" t="str">
        <f>IFERROR(VLOOKUP('DERS YÜKLERİ'!$B$38,T128:AA128,8,0),"")</f>
        <v/>
      </c>
      <c r="BK128" s="142" t="str">
        <f>IFERROR(VLOOKUP('DERS YÜKLERİ'!$B$39,T128:AA128,8,0),"")</f>
        <v/>
      </c>
      <c r="BL128" s="142" t="str">
        <f>IFERROR(VLOOKUP('DERS YÜKLERİ'!$B$40,T128:AA128,8,0),"")</f>
        <v/>
      </c>
      <c r="BM128" s="142" t="str">
        <f>IFERROR(VLOOKUP('DERS YÜKLERİ'!$B$41,T128:AA128,8,0),"")</f>
        <v/>
      </c>
      <c r="BN128" s="142" t="str">
        <f>IFERROR(VLOOKUP('DERS YÜKLERİ'!$B$42,T128:AA128,8,0),"")</f>
        <v/>
      </c>
      <c r="BO128" s="142" t="str">
        <f>IFERROR(VLOOKUP('DERS YÜKLERİ'!$B$43,T128:AA128,8,0),"")</f>
        <v/>
      </c>
      <c r="BP128" s="142" t="str">
        <f>IFERROR(VLOOKUP('DERS YÜKLERİ'!$B$44,T128:AA128,8,0),"")</f>
        <v/>
      </c>
      <c r="BQ128" s="142" t="str">
        <f>IFERROR(VLOOKUP('DERS YÜKLERİ'!$B$45,T128:AA128,8,0),"")</f>
        <v/>
      </c>
      <c r="BR128" s="142" t="str">
        <f>IFERROR(VLOOKUP('DERS YÜKLERİ'!$B$46,T128:AA128,8,0),"")</f>
        <v/>
      </c>
      <c r="BS128" s="142" t="str">
        <f>IFERROR(VLOOKUP('DERS YÜKLERİ'!$B$47,T128:AA128,8,0),"")</f>
        <v/>
      </c>
      <c r="BT128" s="26"/>
    </row>
    <row r="129" spans="1:72" ht="19.5" customHeight="1" outlineLevel="1">
      <c r="A129" s="110" t="b">
        <v>1</v>
      </c>
      <c r="B129" s="112" t="str">
        <f t="shared" si="20"/>
        <v>AÇIK</v>
      </c>
      <c r="C129" s="1030"/>
      <c r="D129" s="115" t="str">
        <f>IFERROR(VLOOKUP(F129,'LİSTE-FORMÜLLER'!F:L,2,0),"-")</f>
        <v>IKT 448</v>
      </c>
      <c r="E129" s="116" t="str">
        <f>IFERROR(VLOOKUP(F129,'LİSTE-FORMÜLLER'!F:L,3,0),"-")</f>
        <v>S</v>
      </c>
      <c r="F129" s="117" t="s">
        <v>133</v>
      </c>
      <c r="G129" s="842" t="str">
        <f>IFERROR(VLOOKUP(F129,'LİSTE-FORMÜLLER'!F:L,5,0),"")</f>
        <v>3 + 0</v>
      </c>
      <c r="H129" s="115">
        <f>IFERROR(VLOOKUP(F129,'LİSTE-FORMÜLLER'!F:L,7,0),"-")</f>
        <v>5</v>
      </c>
      <c r="I129" s="201" t="s">
        <v>138</v>
      </c>
      <c r="J129" s="202" t="s">
        <v>138</v>
      </c>
      <c r="K129" s="203"/>
      <c r="L129" s="121">
        <f t="shared" si="21"/>
        <v>2</v>
      </c>
      <c r="M129" s="121" t="str">
        <f>IFERROR(VLOOKUP(I129,'LİSTE-FORMÜLLER'!$B$2:$C$89,2,0),"*")</f>
        <v>si</v>
      </c>
      <c r="N129" s="20"/>
      <c r="O129" s="21"/>
      <c r="P129" s="21"/>
      <c r="Q129" s="21"/>
      <c r="R129" s="579" t="s">
        <v>876</v>
      </c>
      <c r="S129" s="130" t="e">
        <f t="shared" si="22"/>
        <v>#N/A</v>
      </c>
      <c r="T129" s="175" t="str">
        <f t="shared" si="25"/>
        <v>-</v>
      </c>
      <c r="U129" s="178">
        <f>COUNTIF('DERS PROGRAMI'!$K$5:$L$55,R129)</f>
        <v>73</v>
      </c>
      <c r="V129" s="180">
        <f>COUNTIF('DERS PROGRAMI'!$K$62:$L$106,R129)</f>
        <v>58</v>
      </c>
      <c r="W129" s="846" t="e">
        <f>VLOOKUP(U129,'LİSTE-FORMÜLLER'!$U$1:$V$4,2,0)</f>
        <v>#N/A</v>
      </c>
      <c r="X129" s="847" t="e">
        <f>VLOOKUP(V129,'LİSTE-FORMÜLLER'!$U$1:$V$4,2,0)</f>
        <v>#N/A</v>
      </c>
      <c r="Y129" s="26"/>
      <c r="Z129" s="142" t="s">
        <v>876</v>
      </c>
      <c r="AA129" s="144" t="e">
        <f t="shared" si="24"/>
        <v>#VALUE!</v>
      </c>
      <c r="AB129" s="148" t="str">
        <f>IFERROR(VLOOKUP('DERS YÜKLERİ'!$B$3,T129:AA129,8,0),"")</f>
        <v/>
      </c>
      <c r="AC129" s="142" t="str">
        <f>IFERROR(VLOOKUP('DERS YÜKLERİ'!$B$4,T129:AA129,8,0),"")</f>
        <v/>
      </c>
      <c r="AD129" s="142" t="str">
        <f>IFERROR(VLOOKUP('DERS YÜKLERİ'!$B$5,T129:AA129,8,0),"")</f>
        <v/>
      </c>
      <c r="AE129" s="142" t="str">
        <f>IFERROR(VLOOKUP('DERS YÜKLERİ'!$B$6,T129:AA129,8,0),"")</f>
        <v/>
      </c>
      <c r="AF129" s="142" t="str">
        <f>IFERROR(VLOOKUP('DERS YÜKLERİ'!$B$7,T129:AA129,8,0),"")</f>
        <v/>
      </c>
      <c r="AG129" s="142" t="str">
        <f>IFERROR(VLOOKUP('DERS YÜKLERİ'!$B$8,T129:AA129,8,0),"")</f>
        <v/>
      </c>
      <c r="AH129" s="142" t="str">
        <f>IFERROR(VLOOKUP('DERS YÜKLERİ'!$B$9,T129:AA129,8,0),"")</f>
        <v/>
      </c>
      <c r="AI129" s="142" t="str">
        <f>IFERROR(VLOOKUP('DERS YÜKLERİ'!$B$10,T129:AA129,8,0),"")</f>
        <v/>
      </c>
      <c r="AJ129" s="142" t="str">
        <f>IFERROR(VLOOKUP('DERS YÜKLERİ'!$B$11,T129:AA129,8,0),"")</f>
        <v/>
      </c>
      <c r="AK129" s="142" t="str">
        <f>IFERROR(VLOOKUP('DERS YÜKLERİ'!$B$12,T129:AA129,8,0),"")</f>
        <v/>
      </c>
      <c r="AL129" s="142" t="str">
        <f>IFERROR(VLOOKUP('DERS YÜKLERİ'!$B$13,T129:AA129,8,0),"")</f>
        <v/>
      </c>
      <c r="AM129" s="142" t="str">
        <f>IFERROR(VLOOKUP('DERS YÜKLERİ'!$B$14,T129:AA129,8,0),"")</f>
        <v/>
      </c>
      <c r="AN129" s="142" t="str">
        <f>IFERROR(VLOOKUP('DERS YÜKLERİ'!$B$15,T129:AA129,8,0),"")</f>
        <v/>
      </c>
      <c r="AO129" s="142" t="str">
        <f>IFERROR(VLOOKUP('DERS YÜKLERİ'!$B$16,T129:AA129,8,0),"")</f>
        <v/>
      </c>
      <c r="AP129" s="142" t="str">
        <f>IFERROR(VLOOKUP('DERS YÜKLERİ'!$B$17,T129:AA129,8,0),"")</f>
        <v/>
      </c>
      <c r="AQ129" s="142" t="str">
        <f>IFERROR(VLOOKUP('DERS YÜKLERİ'!$B$18,T129:AA129,8,0),"")</f>
        <v/>
      </c>
      <c r="AR129" s="142" t="str">
        <f>IFERROR(VLOOKUP('DERS YÜKLERİ'!$B$19,T129:AA129,8,0),"")</f>
        <v/>
      </c>
      <c r="AS129" s="142" t="str">
        <f>IFERROR(VLOOKUP('DERS YÜKLERİ'!$B$20,T129:AA129,8,0),"")</f>
        <v/>
      </c>
      <c r="AT129" s="142" t="str">
        <f>IFERROR(VLOOKUP('DERS YÜKLERİ'!$B$21,T129:AA129,8,0),"")</f>
        <v/>
      </c>
      <c r="AU129" s="142" t="str">
        <f>IFERROR(VLOOKUP('DERS YÜKLERİ'!$B$22,T129:AA129,8,0),"")</f>
        <v/>
      </c>
      <c r="AV129" s="142" t="str">
        <f>IFERROR(VLOOKUP('DERS YÜKLERİ'!$B$23,T129:AA129,8,0),"")</f>
        <v/>
      </c>
      <c r="AW129" s="142" t="str">
        <f>IFERROR(VLOOKUP('DERS YÜKLERİ'!$B$25,T129:AA129,8,0),"")</f>
        <v/>
      </c>
      <c r="AX129" s="142" t="str">
        <f>IFERROR(VLOOKUP('DERS YÜKLERİ'!$B$26,T129:AA129,8,0),"")</f>
        <v/>
      </c>
      <c r="AY129" s="142" t="str">
        <f>IFERROR(VLOOKUP('DERS YÜKLERİ'!$B$27,T129:AA129,8,0),"")</f>
        <v/>
      </c>
      <c r="AZ129" s="142" t="str">
        <f>IFERROR(VLOOKUP('DERS YÜKLERİ'!$B$28,T129:AA129,8,0),"")</f>
        <v/>
      </c>
      <c r="BA129" s="142" t="str">
        <f>IFERROR(VLOOKUP('DERS YÜKLERİ'!$B$29,T129:AA129,8,0),"")</f>
        <v/>
      </c>
      <c r="BB129" s="142" t="str">
        <f>IFERROR(VLOOKUP('DERS YÜKLERİ'!$B$30,T129:AA129,8,0),"")</f>
        <v/>
      </c>
      <c r="BC129" s="142" t="str">
        <f>IFERROR(VLOOKUP('DERS YÜKLERİ'!$B$31,T129:AA129,8,0),"")</f>
        <v/>
      </c>
      <c r="BD129" s="142" t="str">
        <f>IFERROR(VLOOKUP('DERS YÜKLERİ'!$B$32,T129:AA129,8,0),"")</f>
        <v/>
      </c>
      <c r="BE129" s="142" t="str">
        <f>IFERROR(VLOOKUP('DERS YÜKLERİ'!$B$33,T129:AA129,8,0),"")</f>
        <v/>
      </c>
      <c r="BF129" s="142" t="str">
        <f>IFERROR(VLOOKUP('DERS YÜKLERİ'!$B$34,T129:AA129,8,0),"")</f>
        <v/>
      </c>
      <c r="BG129" s="142" t="str">
        <f>IFERROR(VLOOKUP('DERS YÜKLERİ'!$B$35,T129:AA129,8,0),"")</f>
        <v/>
      </c>
      <c r="BH129" s="142" t="str">
        <f>IFERROR(VLOOKUP('DERS YÜKLERİ'!$B$36,T129:AA129,8,0),"")</f>
        <v/>
      </c>
      <c r="BI129" s="142" t="str">
        <f>IFERROR(VLOOKUP('DERS YÜKLERİ'!$B$37,T129:AA129,8,0),"")</f>
        <v/>
      </c>
      <c r="BJ129" s="142" t="str">
        <f>IFERROR(VLOOKUP('DERS YÜKLERİ'!$B$38,T129:AA129,8,0),"")</f>
        <v/>
      </c>
      <c r="BK129" s="142" t="str">
        <f>IFERROR(VLOOKUP('DERS YÜKLERİ'!$B$39,T129:AA129,8,0),"")</f>
        <v/>
      </c>
      <c r="BL129" s="142" t="str">
        <f>IFERROR(VLOOKUP('DERS YÜKLERİ'!$B$40,T129:AA129,8,0),"")</f>
        <v/>
      </c>
      <c r="BM129" s="142" t="str">
        <f>IFERROR(VLOOKUP('DERS YÜKLERİ'!$B$41,T129:AA129,8,0),"")</f>
        <v/>
      </c>
      <c r="BN129" s="142" t="str">
        <f>IFERROR(VLOOKUP('DERS YÜKLERİ'!$B$42,T129:AA129,8,0),"")</f>
        <v/>
      </c>
      <c r="BO129" s="142" t="str">
        <f>IFERROR(VLOOKUP('DERS YÜKLERİ'!$B$43,T129:AA129,8,0),"")</f>
        <v/>
      </c>
      <c r="BP129" s="142" t="str">
        <f>IFERROR(VLOOKUP('DERS YÜKLERİ'!$B$44,T129:AA129,8,0),"")</f>
        <v/>
      </c>
      <c r="BQ129" s="142" t="str">
        <f>IFERROR(VLOOKUP('DERS YÜKLERİ'!$B$45,T129:AA129,8,0),"")</f>
        <v/>
      </c>
      <c r="BR129" s="142" t="str">
        <f>IFERROR(VLOOKUP('DERS YÜKLERİ'!$B$46,T129:AA129,8,0),"")</f>
        <v/>
      </c>
      <c r="BS129" s="142" t="str">
        <f>IFERROR(VLOOKUP('DERS YÜKLERİ'!$B$47,T129:AA129,8,0),"")</f>
        <v/>
      </c>
      <c r="BT129" s="26"/>
    </row>
    <row r="130" spans="1:72" ht="19.5" customHeight="1">
      <c r="A130" s="110" t="b">
        <v>0</v>
      </c>
      <c r="B130" s="112" t="str">
        <f t="shared" si="20"/>
        <v>KAPALI</v>
      </c>
      <c r="C130" s="1030"/>
      <c r="D130" s="115" t="str">
        <f>IFERROR(VLOOKUP(F130,'LİSTE-FORMÜLLER'!F:L,2,0),"-")</f>
        <v>-</v>
      </c>
      <c r="E130" s="116" t="str">
        <f>IFERROR(VLOOKUP(F130,'LİSTE-FORMÜLLER'!F:L,3,0),"-")</f>
        <v>-</v>
      </c>
      <c r="F130" s="117"/>
      <c r="G130" s="842" t="str">
        <f>IFERROR(VLOOKUP(F130,'LİSTE-FORMÜLLER'!F:L,5,0),"")</f>
        <v/>
      </c>
      <c r="H130" s="115" t="str">
        <f>IFERROR(VLOOKUP(F130,'LİSTE-FORMÜLLER'!F:L,7,0),"-")</f>
        <v>-</v>
      </c>
      <c r="I130" s="387"/>
      <c r="J130" s="388"/>
      <c r="K130" s="203"/>
      <c r="L130" s="121">
        <f t="shared" si="21"/>
        <v>2</v>
      </c>
      <c r="M130" s="121" t="str">
        <f>IFERROR(VLOOKUP(I130,'LİSTE-FORMÜLLER'!$B$2:$C$89,2,0),"*")</f>
        <v>*</v>
      </c>
      <c r="N130" s="20"/>
      <c r="O130" s="21"/>
      <c r="P130" s="21"/>
      <c r="Q130" s="21"/>
      <c r="R130" s="579" t="s">
        <v>876</v>
      </c>
      <c r="S130" s="130" t="e">
        <f t="shared" si="22"/>
        <v>#N/A</v>
      </c>
      <c r="T130" s="175" t="str">
        <f t="shared" si="25"/>
        <v>-</v>
      </c>
      <c r="U130" s="178">
        <f>COUNTIF('DERS PROGRAMI'!$K$5:$L$55,R130)</f>
        <v>73</v>
      </c>
      <c r="V130" s="180">
        <f>COUNTIF('DERS PROGRAMI'!$K$62:$L$106,R130)</f>
        <v>58</v>
      </c>
      <c r="W130" s="846" t="e">
        <f>VLOOKUP(U130,'LİSTE-FORMÜLLER'!$U$1:$V$4,2,0)</f>
        <v>#N/A</v>
      </c>
      <c r="X130" s="847" t="e">
        <f>VLOOKUP(V130,'LİSTE-FORMÜLLER'!$U$1:$V$4,2,0)</f>
        <v>#N/A</v>
      </c>
      <c r="Y130" s="26"/>
      <c r="Z130" s="142" t="s">
        <v>876</v>
      </c>
      <c r="AA130" s="144" t="e">
        <f t="shared" si="24"/>
        <v>#VALUE!</v>
      </c>
      <c r="AB130" s="148" t="str">
        <f>IFERROR(VLOOKUP('DERS YÜKLERİ'!$B$3,T130:AA130,8,0),"")</f>
        <v/>
      </c>
      <c r="AC130" s="142" t="str">
        <f>IFERROR(VLOOKUP('DERS YÜKLERİ'!$B$4,T130:AA130,8,0),"")</f>
        <v/>
      </c>
      <c r="AD130" s="142" t="str">
        <f>IFERROR(VLOOKUP('DERS YÜKLERİ'!$B$5,T130:AA130,8,0),"")</f>
        <v/>
      </c>
      <c r="AE130" s="142" t="str">
        <f>IFERROR(VLOOKUP('DERS YÜKLERİ'!$B$6,T130:AA130,8,0),"")</f>
        <v/>
      </c>
      <c r="AF130" s="142" t="str">
        <f>IFERROR(VLOOKUP('DERS YÜKLERİ'!$B$7,T130:AA130,8,0),"")</f>
        <v/>
      </c>
      <c r="AG130" s="142" t="str">
        <f>IFERROR(VLOOKUP('DERS YÜKLERİ'!$B$8,T130:AA130,8,0),"")</f>
        <v/>
      </c>
      <c r="AH130" s="142" t="str">
        <f>IFERROR(VLOOKUP('DERS YÜKLERİ'!$B$9,T130:AA130,8,0),"")</f>
        <v/>
      </c>
      <c r="AI130" s="142" t="str">
        <f>IFERROR(VLOOKUP('DERS YÜKLERİ'!$B$10,T130:AA130,8,0),"")</f>
        <v/>
      </c>
      <c r="AJ130" s="142" t="str">
        <f>IFERROR(VLOOKUP('DERS YÜKLERİ'!$B$11,T130:AA130,8,0),"")</f>
        <v/>
      </c>
      <c r="AK130" s="142" t="str">
        <f>IFERROR(VLOOKUP('DERS YÜKLERİ'!$B$12,T130:AA130,8,0),"")</f>
        <v/>
      </c>
      <c r="AL130" s="142" t="str">
        <f>IFERROR(VLOOKUP('DERS YÜKLERİ'!$B$13,T130:AA130,8,0),"")</f>
        <v/>
      </c>
      <c r="AM130" s="142" t="str">
        <f>IFERROR(VLOOKUP('DERS YÜKLERİ'!$B$14,T130:AA130,8,0),"")</f>
        <v/>
      </c>
      <c r="AN130" s="142" t="str">
        <f>IFERROR(VLOOKUP('DERS YÜKLERİ'!$B$15,T130:AA130,8,0),"")</f>
        <v/>
      </c>
      <c r="AO130" s="142" t="str">
        <f>IFERROR(VLOOKUP('DERS YÜKLERİ'!$B$16,T130:AA130,8,0),"")</f>
        <v/>
      </c>
      <c r="AP130" s="142" t="str">
        <f>IFERROR(VLOOKUP('DERS YÜKLERİ'!$B$17,T130:AA130,8,0),"")</f>
        <v/>
      </c>
      <c r="AQ130" s="142" t="str">
        <f>IFERROR(VLOOKUP('DERS YÜKLERİ'!$B$18,T130:AA130,8,0),"")</f>
        <v/>
      </c>
      <c r="AR130" s="142" t="str">
        <f>IFERROR(VLOOKUP('DERS YÜKLERİ'!$B$19,T130:AA130,8,0),"")</f>
        <v/>
      </c>
      <c r="AS130" s="142" t="str">
        <f>IFERROR(VLOOKUP('DERS YÜKLERİ'!$B$20,T130:AA130,8,0),"")</f>
        <v/>
      </c>
      <c r="AT130" s="142" t="str">
        <f>IFERROR(VLOOKUP('DERS YÜKLERİ'!$B$21,T130:AA130,8,0),"")</f>
        <v/>
      </c>
      <c r="AU130" s="142" t="str">
        <f>IFERROR(VLOOKUP('DERS YÜKLERİ'!$B$22,T130:AA130,8,0),"")</f>
        <v/>
      </c>
      <c r="AV130" s="142" t="str">
        <f>IFERROR(VLOOKUP('DERS YÜKLERİ'!$B$23,T130:AA130,8,0),"")</f>
        <v/>
      </c>
      <c r="AW130" s="142" t="str">
        <f>IFERROR(VLOOKUP('DERS YÜKLERİ'!$B$25,T130:AA130,8,0),"")</f>
        <v/>
      </c>
      <c r="AX130" s="142" t="str">
        <f>IFERROR(VLOOKUP('DERS YÜKLERİ'!$B$26,T130:AA130,8,0),"")</f>
        <v/>
      </c>
      <c r="AY130" s="142" t="str">
        <f>IFERROR(VLOOKUP('DERS YÜKLERİ'!$B$27,T130:AA130,8,0),"")</f>
        <v/>
      </c>
      <c r="AZ130" s="142" t="str">
        <f>IFERROR(VLOOKUP('DERS YÜKLERİ'!$B$28,T130:AA130,8,0),"")</f>
        <v/>
      </c>
      <c r="BA130" s="142" t="str">
        <f>IFERROR(VLOOKUP('DERS YÜKLERİ'!$B$29,T130:AA130,8,0),"")</f>
        <v/>
      </c>
      <c r="BB130" s="142" t="str">
        <f>IFERROR(VLOOKUP('DERS YÜKLERİ'!$B$30,T130:AA130,8,0),"")</f>
        <v/>
      </c>
      <c r="BC130" s="142" t="str">
        <f>IFERROR(VLOOKUP('DERS YÜKLERİ'!$B$31,T130:AA130,8,0),"")</f>
        <v/>
      </c>
      <c r="BD130" s="142" t="str">
        <f>IFERROR(VLOOKUP('DERS YÜKLERİ'!$B$32,T130:AA130,8,0),"")</f>
        <v/>
      </c>
      <c r="BE130" s="142" t="str">
        <f>IFERROR(VLOOKUP('DERS YÜKLERİ'!$B$33,T130:AA130,8,0),"")</f>
        <v/>
      </c>
      <c r="BF130" s="142" t="str">
        <f>IFERROR(VLOOKUP('DERS YÜKLERİ'!$B$34,T130:AA130,8,0),"")</f>
        <v/>
      </c>
      <c r="BG130" s="142" t="str">
        <f>IFERROR(VLOOKUP('DERS YÜKLERİ'!$B$35,T130:AA130,8,0),"")</f>
        <v/>
      </c>
      <c r="BH130" s="142" t="str">
        <f>IFERROR(VLOOKUP('DERS YÜKLERİ'!$B$36,T130:AA130,8,0),"")</f>
        <v/>
      </c>
      <c r="BI130" s="142" t="str">
        <f>IFERROR(VLOOKUP('DERS YÜKLERİ'!$B$37,T130:AA130,8,0),"")</f>
        <v/>
      </c>
      <c r="BJ130" s="142" t="str">
        <f>IFERROR(VLOOKUP('DERS YÜKLERİ'!$B$38,T130:AA130,8,0),"")</f>
        <v/>
      </c>
      <c r="BK130" s="142" t="str">
        <f>IFERROR(VLOOKUP('DERS YÜKLERİ'!$B$39,T130:AA130,8,0),"")</f>
        <v/>
      </c>
      <c r="BL130" s="142" t="str">
        <f>IFERROR(VLOOKUP('DERS YÜKLERİ'!$B$40,T130:AA130,8,0),"")</f>
        <v/>
      </c>
      <c r="BM130" s="142" t="str">
        <f>IFERROR(VLOOKUP('DERS YÜKLERİ'!$B$41,T130:AA130,8,0),"")</f>
        <v/>
      </c>
      <c r="BN130" s="142" t="str">
        <f>IFERROR(VLOOKUP('DERS YÜKLERİ'!$B$42,T130:AA130,8,0),"")</f>
        <v/>
      </c>
      <c r="BO130" s="142" t="str">
        <f>IFERROR(VLOOKUP('DERS YÜKLERİ'!$B$43,T130:AA130,8,0),"")</f>
        <v/>
      </c>
      <c r="BP130" s="142" t="str">
        <f>IFERROR(VLOOKUP('DERS YÜKLERİ'!$B$44,T130:AA130,8,0),"")</f>
        <v/>
      </c>
      <c r="BQ130" s="142" t="str">
        <f>IFERROR(VLOOKUP('DERS YÜKLERİ'!$B$45,T130:AA130,8,0),"")</f>
        <v/>
      </c>
      <c r="BR130" s="142" t="str">
        <f>IFERROR(VLOOKUP('DERS YÜKLERİ'!$B$46,T130:AA130,8,0),"")</f>
        <v/>
      </c>
      <c r="BS130" s="142" t="str">
        <f>IFERROR(VLOOKUP('DERS YÜKLERİ'!$B$47,T130:AA130,8,0),"")</f>
        <v/>
      </c>
      <c r="BT130" s="26"/>
    </row>
    <row r="131" spans="1:72" ht="19.5" hidden="1" customHeight="1" outlineLevel="1">
      <c r="A131" s="110" t="b">
        <v>0</v>
      </c>
      <c r="B131" s="112" t="str">
        <f t="shared" si="20"/>
        <v>KAPALI</v>
      </c>
      <c r="C131" s="1030"/>
      <c r="D131" s="115" t="str">
        <f>IFERROR(VLOOKUP(F131,'LİSTE-FORMÜLLER'!F:L,2,0),"-")</f>
        <v>-</v>
      </c>
      <c r="E131" s="116" t="str">
        <f>IFERROR(VLOOKUP(F131,'LİSTE-FORMÜLLER'!F:L,3,0),"-")</f>
        <v>-</v>
      </c>
      <c r="F131" s="117"/>
      <c r="G131" s="842" t="str">
        <f>IFERROR(VLOOKUP(F131,'LİSTE-FORMÜLLER'!F:L,5,0),"")</f>
        <v/>
      </c>
      <c r="H131" s="115" t="str">
        <f>IFERROR(VLOOKUP(F131,'LİSTE-FORMÜLLER'!F:L,7,0),"-")</f>
        <v>-</v>
      </c>
      <c r="I131" s="387"/>
      <c r="J131" s="388"/>
      <c r="K131" s="203"/>
      <c r="L131" s="121">
        <f t="shared" si="21"/>
        <v>2</v>
      </c>
      <c r="M131" s="121" t="str">
        <f>IFERROR(VLOOKUP(I131,'LİSTE-FORMÜLLER'!$B$2:$C$89,2,0),"*")</f>
        <v>*</v>
      </c>
      <c r="N131" s="20"/>
      <c r="O131" s="21"/>
      <c r="P131" s="21"/>
      <c r="Q131" s="21"/>
      <c r="R131" s="579" t="s">
        <v>876</v>
      </c>
      <c r="S131" s="130" t="e">
        <f t="shared" si="22"/>
        <v>#N/A</v>
      </c>
      <c r="T131" s="175" t="str">
        <f t="shared" si="25"/>
        <v>-</v>
      </c>
      <c r="U131" s="178">
        <f>COUNTIF('DERS PROGRAMI'!$K$5:$L$55,R131)</f>
        <v>73</v>
      </c>
      <c r="V131" s="180">
        <f>COUNTIF('DERS PROGRAMI'!$K$62:$L$106,R131)</f>
        <v>58</v>
      </c>
      <c r="W131" s="846" t="e">
        <f>VLOOKUP(U131,'LİSTE-FORMÜLLER'!$U$1:$V$4,2,0)</f>
        <v>#N/A</v>
      </c>
      <c r="X131" s="847" t="e">
        <f>VLOOKUP(V131,'LİSTE-FORMÜLLER'!$U$1:$V$4,2,0)</f>
        <v>#N/A</v>
      </c>
      <c r="Y131" s="26"/>
      <c r="Z131" s="142" t="s">
        <v>876</v>
      </c>
      <c r="AA131" s="144" t="e">
        <f t="shared" si="24"/>
        <v>#VALUE!</v>
      </c>
      <c r="AB131" s="148" t="str">
        <f>IFERROR(VLOOKUP('DERS YÜKLERİ'!$B$3,T131:AA131,8,0),"")</f>
        <v/>
      </c>
      <c r="AC131" s="142" t="str">
        <f>IFERROR(VLOOKUP('DERS YÜKLERİ'!$B$4,T131:AA131,8,0),"")</f>
        <v/>
      </c>
      <c r="AD131" s="142" t="str">
        <f>IFERROR(VLOOKUP('DERS YÜKLERİ'!$B$5,T131:AA131,8,0),"")</f>
        <v/>
      </c>
      <c r="AE131" s="142" t="str">
        <f>IFERROR(VLOOKUP('DERS YÜKLERİ'!$B$6,T131:AA131,8,0),"")</f>
        <v/>
      </c>
      <c r="AF131" s="142" t="str">
        <f>IFERROR(VLOOKUP('DERS YÜKLERİ'!$B$7,T131:AA131,8,0),"")</f>
        <v/>
      </c>
      <c r="AG131" s="142" t="str">
        <f>IFERROR(VLOOKUP('DERS YÜKLERİ'!$B$8,T131:AA131,8,0),"")</f>
        <v/>
      </c>
      <c r="AH131" s="142" t="str">
        <f>IFERROR(VLOOKUP('DERS YÜKLERİ'!$B$9,T131:AA131,8,0),"")</f>
        <v/>
      </c>
      <c r="AI131" s="142" t="str">
        <f>IFERROR(VLOOKUP('DERS YÜKLERİ'!$B$10,T131:AA131,8,0),"")</f>
        <v/>
      </c>
      <c r="AJ131" s="142" t="str">
        <f>IFERROR(VLOOKUP('DERS YÜKLERİ'!$B$11,T131:AA131,8,0),"")</f>
        <v/>
      </c>
      <c r="AK131" s="142" t="str">
        <f>IFERROR(VLOOKUP('DERS YÜKLERİ'!$B$12,T131:AA131,8,0),"")</f>
        <v/>
      </c>
      <c r="AL131" s="142" t="str">
        <f>IFERROR(VLOOKUP('DERS YÜKLERİ'!$B$13,T131:AA131,8,0),"")</f>
        <v/>
      </c>
      <c r="AM131" s="142" t="str">
        <f>IFERROR(VLOOKUP('DERS YÜKLERİ'!$B$14,T131:AA131,8,0),"")</f>
        <v/>
      </c>
      <c r="AN131" s="142" t="str">
        <f>IFERROR(VLOOKUP('DERS YÜKLERİ'!$B$15,T131:AA131,8,0),"")</f>
        <v/>
      </c>
      <c r="AO131" s="142" t="str">
        <f>IFERROR(VLOOKUP('DERS YÜKLERİ'!$B$16,T131:AA131,8,0),"")</f>
        <v/>
      </c>
      <c r="AP131" s="142" t="str">
        <f>IFERROR(VLOOKUP('DERS YÜKLERİ'!$B$17,T131:AA131,8,0),"")</f>
        <v/>
      </c>
      <c r="AQ131" s="142" t="str">
        <f>IFERROR(VLOOKUP('DERS YÜKLERİ'!$B$18,T131:AA131,8,0),"")</f>
        <v/>
      </c>
      <c r="AR131" s="142" t="str">
        <f>IFERROR(VLOOKUP('DERS YÜKLERİ'!$B$19,T131:AA131,8,0),"")</f>
        <v/>
      </c>
      <c r="AS131" s="142" t="str">
        <f>IFERROR(VLOOKUP('DERS YÜKLERİ'!$B$20,T131:AA131,8,0),"")</f>
        <v/>
      </c>
      <c r="AT131" s="142" t="str">
        <f>IFERROR(VLOOKUP('DERS YÜKLERİ'!$B$21,T131:AA131,8,0),"")</f>
        <v/>
      </c>
      <c r="AU131" s="142" t="str">
        <f>IFERROR(VLOOKUP('DERS YÜKLERİ'!$B$22,T131:AA131,8,0),"")</f>
        <v/>
      </c>
      <c r="AV131" s="142" t="str">
        <f>IFERROR(VLOOKUP('DERS YÜKLERİ'!$B$23,T131:AA131,8,0),"")</f>
        <v/>
      </c>
      <c r="AW131" s="142" t="str">
        <f>IFERROR(VLOOKUP('DERS YÜKLERİ'!$B$25,T131:AA131,8,0),"")</f>
        <v/>
      </c>
      <c r="AX131" s="142" t="str">
        <f>IFERROR(VLOOKUP('DERS YÜKLERİ'!$B$26,T131:AA131,8,0),"")</f>
        <v/>
      </c>
      <c r="AY131" s="142" t="str">
        <f>IFERROR(VLOOKUP('DERS YÜKLERİ'!$B$27,T131:AA131,8,0),"")</f>
        <v/>
      </c>
      <c r="AZ131" s="142" t="str">
        <f>IFERROR(VLOOKUP('DERS YÜKLERİ'!$B$28,T131:AA131,8,0),"")</f>
        <v/>
      </c>
      <c r="BA131" s="142" t="str">
        <f>IFERROR(VLOOKUP('DERS YÜKLERİ'!$B$29,T131:AA131,8,0),"")</f>
        <v/>
      </c>
      <c r="BB131" s="142" t="str">
        <f>IFERROR(VLOOKUP('DERS YÜKLERİ'!$B$30,T131:AA131,8,0),"")</f>
        <v/>
      </c>
      <c r="BC131" s="142" t="str">
        <f>IFERROR(VLOOKUP('DERS YÜKLERİ'!$B$31,T131:AA131,8,0),"")</f>
        <v/>
      </c>
      <c r="BD131" s="142" t="str">
        <f>IFERROR(VLOOKUP('DERS YÜKLERİ'!$B$32,T131:AA131,8,0),"")</f>
        <v/>
      </c>
      <c r="BE131" s="142" t="str">
        <f>IFERROR(VLOOKUP('DERS YÜKLERİ'!$B$33,T131:AA131,8,0),"")</f>
        <v/>
      </c>
      <c r="BF131" s="142" t="str">
        <f>IFERROR(VLOOKUP('DERS YÜKLERİ'!$B$34,T131:AA131,8,0),"")</f>
        <v/>
      </c>
      <c r="BG131" s="142" t="str">
        <f>IFERROR(VLOOKUP('DERS YÜKLERİ'!$B$35,T131:AA131,8,0),"")</f>
        <v/>
      </c>
      <c r="BH131" s="142" t="str">
        <f>IFERROR(VLOOKUP('DERS YÜKLERİ'!$B$36,T131:AA131,8,0),"")</f>
        <v/>
      </c>
      <c r="BI131" s="142" t="str">
        <f>IFERROR(VLOOKUP('DERS YÜKLERİ'!$B$37,T131:AA131,8,0),"")</f>
        <v/>
      </c>
      <c r="BJ131" s="142" t="str">
        <f>IFERROR(VLOOKUP('DERS YÜKLERİ'!$B$38,T131:AA131,8,0),"")</f>
        <v/>
      </c>
      <c r="BK131" s="142" t="str">
        <f>IFERROR(VLOOKUP('DERS YÜKLERİ'!$B$39,T131:AA131,8,0),"")</f>
        <v/>
      </c>
      <c r="BL131" s="142" t="str">
        <f>IFERROR(VLOOKUP('DERS YÜKLERİ'!$B$40,T131:AA131,8,0),"")</f>
        <v/>
      </c>
      <c r="BM131" s="142" t="str">
        <f>IFERROR(VLOOKUP('DERS YÜKLERİ'!$B$41,T131:AA131,8,0),"")</f>
        <v/>
      </c>
      <c r="BN131" s="142" t="str">
        <f>IFERROR(VLOOKUP('DERS YÜKLERİ'!$B$42,T131:AA131,8,0),"")</f>
        <v/>
      </c>
      <c r="BO131" s="142" t="str">
        <f>IFERROR(VLOOKUP('DERS YÜKLERİ'!$B$43,T131:AA131,8,0),"")</f>
        <v/>
      </c>
      <c r="BP131" s="142" t="str">
        <f>IFERROR(VLOOKUP('DERS YÜKLERİ'!$B$44,T131:AA131,8,0),"")</f>
        <v/>
      </c>
      <c r="BQ131" s="142" t="str">
        <f>IFERROR(VLOOKUP('DERS YÜKLERİ'!$B$45,T131:AA131,8,0),"")</f>
        <v/>
      </c>
      <c r="BR131" s="142" t="str">
        <f>IFERROR(VLOOKUP('DERS YÜKLERİ'!$B$46,T131:AA131,8,0),"")</f>
        <v/>
      </c>
      <c r="BS131" s="142" t="str">
        <f>IFERROR(VLOOKUP('DERS YÜKLERİ'!$B$47,T131:AA131,8,0),"")</f>
        <v/>
      </c>
      <c r="BT131" s="26"/>
    </row>
    <row r="132" spans="1:72" ht="19.5" hidden="1" customHeight="1">
      <c r="A132" s="110" t="b">
        <v>0</v>
      </c>
      <c r="B132" s="112" t="str">
        <f t="shared" si="20"/>
        <v>KAPALI</v>
      </c>
      <c r="C132" s="1030"/>
      <c r="D132" s="115" t="str">
        <f>IFERROR(VLOOKUP(F132,'LİSTE-FORMÜLLER'!F:L,2,0),"-")</f>
        <v>-</v>
      </c>
      <c r="E132" s="116" t="str">
        <f>IFERROR(VLOOKUP(F132,'LİSTE-FORMÜLLER'!F:L,3,0),"-")</f>
        <v>-</v>
      </c>
      <c r="F132" s="780"/>
      <c r="G132" s="842" t="str">
        <f>IFERROR(VLOOKUP(F132,'LİSTE-FORMÜLLER'!F:L,5,0),"")</f>
        <v/>
      </c>
      <c r="H132" s="115" t="str">
        <f>IFERROR(VLOOKUP(F132,'LİSTE-FORMÜLLER'!F:L,7,0),"-")</f>
        <v>-</v>
      </c>
      <c r="I132" s="201"/>
      <c r="J132" s="202"/>
      <c r="K132" s="120"/>
      <c r="L132" s="121">
        <f t="shared" si="21"/>
        <v>2</v>
      </c>
      <c r="M132" s="121" t="str">
        <f>IFERROR(VLOOKUP(I132,'LİSTE-FORMÜLLER'!$B$2:$C$89,2,0),"*")</f>
        <v>*</v>
      </c>
      <c r="N132" s="20"/>
      <c r="O132" s="21"/>
      <c r="P132" s="21"/>
      <c r="Q132" s="21"/>
      <c r="R132" s="579" t="s">
        <v>876</v>
      </c>
      <c r="S132" s="130" t="e">
        <f t="shared" si="22"/>
        <v>#N/A</v>
      </c>
      <c r="T132" s="175" t="str">
        <f t="shared" si="25"/>
        <v>-</v>
      </c>
      <c r="U132" s="178">
        <f>COUNTIF('DERS PROGRAMI'!$K$5:$L$55,R132)</f>
        <v>73</v>
      </c>
      <c r="V132" s="180">
        <f>COUNTIF('DERS PROGRAMI'!$K$62:$L$106,R132)</f>
        <v>58</v>
      </c>
      <c r="W132" s="846" t="e">
        <f>VLOOKUP(U132,'LİSTE-FORMÜLLER'!$U$1:$V$4,2,0)</f>
        <v>#N/A</v>
      </c>
      <c r="X132" s="847" t="e">
        <f>VLOOKUP(V132,'LİSTE-FORMÜLLER'!$U$1:$V$4,2,0)</f>
        <v>#N/A</v>
      </c>
      <c r="Y132" s="26"/>
      <c r="Z132" s="142" t="s">
        <v>876</v>
      </c>
      <c r="AA132" s="144" t="e">
        <f t="shared" si="24"/>
        <v>#VALUE!</v>
      </c>
      <c r="AB132" s="148" t="str">
        <f>IFERROR(VLOOKUP('DERS YÜKLERİ'!$B$3,T132:AA132,8,0),"")</f>
        <v/>
      </c>
      <c r="AC132" s="142" t="str">
        <f>IFERROR(VLOOKUP('DERS YÜKLERİ'!$B$4,T132:AA132,8,0),"")</f>
        <v/>
      </c>
      <c r="AD132" s="142" t="str">
        <f>IFERROR(VLOOKUP('DERS YÜKLERİ'!$B$5,T132:AA132,8,0),"")</f>
        <v/>
      </c>
      <c r="AE132" s="142" t="str">
        <f>IFERROR(VLOOKUP('DERS YÜKLERİ'!$B$6,T132:AA132,8,0),"")</f>
        <v/>
      </c>
      <c r="AF132" s="142" t="str">
        <f>IFERROR(VLOOKUP('DERS YÜKLERİ'!$B$7,T132:AA132,8,0),"")</f>
        <v/>
      </c>
      <c r="AG132" s="142" t="str">
        <f>IFERROR(VLOOKUP('DERS YÜKLERİ'!$B$8,T132:AA132,8,0),"")</f>
        <v/>
      </c>
      <c r="AH132" s="142" t="str">
        <f>IFERROR(VLOOKUP('DERS YÜKLERİ'!$B$9,T132:AA132,8,0),"")</f>
        <v/>
      </c>
      <c r="AI132" s="142" t="str">
        <f>IFERROR(VLOOKUP('DERS YÜKLERİ'!$B$10,T132:AA132,8,0),"")</f>
        <v/>
      </c>
      <c r="AJ132" s="142" t="str">
        <f>IFERROR(VLOOKUP('DERS YÜKLERİ'!$B$11,T132:AA132,8,0),"")</f>
        <v/>
      </c>
      <c r="AK132" s="142" t="str">
        <f>IFERROR(VLOOKUP('DERS YÜKLERİ'!$B$12,T132:AA132,8,0),"")</f>
        <v/>
      </c>
      <c r="AL132" s="142" t="str">
        <f>IFERROR(VLOOKUP('DERS YÜKLERİ'!$B$13,T132:AA132,8,0),"")</f>
        <v/>
      </c>
      <c r="AM132" s="142" t="str">
        <f>IFERROR(VLOOKUP('DERS YÜKLERİ'!$B$14,T132:AA132,8,0),"")</f>
        <v/>
      </c>
      <c r="AN132" s="142" t="str">
        <f>IFERROR(VLOOKUP('DERS YÜKLERİ'!$B$15,T132:AA132,8,0),"")</f>
        <v/>
      </c>
      <c r="AO132" s="142" t="str">
        <f>IFERROR(VLOOKUP('DERS YÜKLERİ'!$B$16,T132:AA132,8,0),"")</f>
        <v/>
      </c>
      <c r="AP132" s="142" t="str">
        <f>IFERROR(VLOOKUP('DERS YÜKLERİ'!$B$17,T132:AA132,8,0),"")</f>
        <v/>
      </c>
      <c r="AQ132" s="142" t="str">
        <f>IFERROR(VLOOKUP('DERS YÜKLERİ'!$B$18,T132:AA132,8,0),"")</f>
        <v/>
      </c>
      <c r="AR132" s="142" t="str">
        <f>IFERROR(VLOOKUP('DERS YÜKLERİ'!$B$19,T132:AA132,8,0),"")</f>
        <v/>
      </c>
      <c r="AS132" s="142" t="str">
        <f>IFERROR(VLOOKUP('DERS YÜKLERİ'!$B$20,T132:AA132,8,0),"")</f>
        <v/>
      </c>
      <c r="AT132" s="142" t="str">
        <f>IFERROR(VLOOKUP('DERS YÜKLERİ'!$B$21,T132:AA132,8,0),"")</f>
        <v/>
      </c>
      <c r="AU132" s="142" t="str">
        <f>IFERROR(VLOOKUP('DERS YÜKLERİ'!$B$22,T132:AA132,8,0),"")</f>
        <v/>
      </c>
      <c r="AV132" s="142" t="str">
        <f>IFERROR(VLOOKUP('DERS YÜKLERİ'!$B$23,T132:AA132,8,0),"")</f>
        <v/>
      </c>
      <c r="AW132" s="142" t="str">
        <f>IFERROR(VLOOKUP('DERS YÜKLERİ'!$B$25,T132:AA132,8,0),"")</f>
        <v/>
      </c>
      <c r="AX132" s="142" t="str">
        <f>IFERROR(VLOOKUP('DERS YÜKLERİ'!$B$26,T132:AA132,8,0),"")</f>
        <v/>
      </c>
      <c r="AY132" s="142" t="str">
        <f>IFERROR(VLOOKUP('DERS YÜKLERİ'!$B$27,T132:AA132,8,0),"")</f>
        <v/>
      </c>
      <c r="AZ132" s="142" t="str">
        <f>IFERROR(VLOOKUP('DERS YÜKLERİ'!$B$28,T132:AA132,8,0),"")</f>
        <v/>
      </c>
      <c r="BA132" s="142" t="str">
        <f>IFERROR(VLOOKUP('DERS YÜKLERİ'!$B$29,T132:AA132,8,0),"")</f>
        <v/>
      </c>
      <c r="BB132" s="142" t="str">
        <f>IFERROR(VLOOKUP('DERS YÜKLERİ'!$B$30,T132:AA132,8,0),"")</f>
        <v/>
      </c>
      <c r="BC132" s="142" t="str">
        <f>IFERROR(VLOOKUP('DERS YÜKLERİ'!$B$31,T132:AA132,8,0),"")</f>
        <v/>
      </c>
      <c r="BD132" s="142" t="str">
        <f>IFERROR(VLOOKUP('DERS YÜKLERİ'!$B$32,T132:AA132,8,0),"")</f>
        <v/>
      </c>
      <c r="BE132" s="142" t="str">
        <f>IFERROR(VLOOKUP('DERS YÜKLERİ'!$B$33,T132:AA132,8,0),"")</f>
        <v/>
      </c>
      <c r="BF132" s="142" t="str">
        <f>IFERROR(VLOOKUP('DERS YÜKLERİ'!$B$34,T132:AA132,8,0),"")</f>
        <v/>
      </c>
      <c r="BG132" s="142" t="str">
        <f>IFERROR(VLOOKUP('DERS YÜKLERİ'!$B$35,T132:AA132,8,0),"")</f>
        <v/>
      </c>
      <c r="BH132" s="142" t="str">
        <f>IFERROR(VLOOKUP('DERS YÜKLERİ'!$B$36,T132:AA132,8,0),"")</f>
        <v/>
      </c>
      <c r="BI132" s="142" t="str">
        <f>IFERROR(VLOOKUP('DERS YÜKLERİ'!$B$37,T132:AA132,8,0),"")</f>
        <v/>
      </c>
      <c r="BJ132" s="142" t="str">
        <f>IFERROR(VLOOKUP('DERS YÜKLERİ'!$B$38,T132:AA132,8,0),"")</f>
        <v/>
      </c>
      <c r="BK132" s="142" t="str">
        <f>IFERROR(VLOOKUP('DERS YÜKLERİ'!$B$39,T132:AA132,8,0),"")</f>
        <v/>
      </c>
      <c r="BL132" s="142" t="str">
        <f>IFERROR(VLOOKUP('DERS YÜKLERİ'!$B$40,T132:AA132,8,0),"")</f>
        <v/>
      </c>
      <c r="BM132" s="142" t="str">
        <f>IFERROR(VLOOKUP('DERS YÜKLERİ'!$B$41,T132:AA132,8,0),"")</f>
        <v/>
      </c>
      <c r="BN132" s="142" t="str">
        <f>IFERROR(VLOOKUP('DERS YÜKLERİ'!$B$42,T132:AA132,8,0),"")</f>
        <v/>
      </c>
      <c r="BO132" s="142" t="str">
        <f>IFERROR(VLOOKUP('DERS YÜKLERİ'!$B$43,T132:AA132,8,0),"")</f>
        <v/>
      </c>
      <c r="BP132" s="142" t="str">
        <f>IFERROR(VLOOKUP('DERS YÜKLERİ'!$B$44,T132:AA132,8,0),"")</f>
        <v/>
      </c>
      <c r="BQ132" s="142" t="str">
        <f>IFERROR(VLOOKUP('DERS YÜKLERİ'!$B$45,T132:AA132,8,0),"")</f>
        <v/>
      </c>
      <c r="BR132" s="142" t="str">
        <f>IFERROR(VLOOKUP('DERS YÜKLERİ'!$B$46,T132:AA132,8,0),"")</f>
        <v/>
      </c>
      <c r="BS132" s="142" t="str">
        <f>IFERROR(VLOOKUP('DERS YÜKLERİ'!$B$47,T132:AA132,8,0),"")</f>
        <v/>
      </c>
      <c r="BT132" s="26"/>
    </row>
    <row r="133" spans="1:72" ht="19.5" hidden="1" customHeight="1" outlineLevel="1">
      <c r="A133" s="110" t="b">
        <v>0</v>
      </c>
      <c r="B133" s="112" t="str">
        <f t="shared" si="20"/>
        <v>KAPALI</v>
      </c>
      <c r="C133" s="1030"/>
      <c r="D133" s="115" t="str">
        <f>IFERROR(VLOOKUP(F133,'LİSTE-FORMÜLLER'!F:L,2,0),"-")</f>
        <v>-</v>
      </c>
      <c r="E133" s="116" t="str">
        <f>IFERROR(VLOOKUP(F133,'LİSTE-FORMÜLLER'!F:L,3,0),"-")</f>
        <v>-</v>
      </c>
      <c r="F133" s="117"/>
      <c r="G133" s="842" t="str">
        <f>IFERROR(VLOOKUP(F133,'LİSTE-FORMÜLLER'!F:L,5,0),"")</f>
        <v/>
      </c>
      <c r="H133" s="115" t="str">
        <f>IFERROR(VLOOKUP(F133,'LİSTE-FORMÜLLER'!F:L,7,0),"-")</f>
        <v>-</v>
      </c>
      <c r="I133" s="201"/>
      <c r="J133" s="202"/>
      <c r="K133" s="120"/>
      <c r="L133" s="121">
        <f t="shared" si="21"/>
        <v>2</v>
      </c>
      <c r="M133" s="121" t="str">
        <f>IFERROR(VLOOKUP(I133,'LİSTE-FORMÜLLER'!$B$2:$C$89,2,0),"*")</f>
        <v>*</v>
      </c>
      <c r="N133" s="20"/>
      <c r="O133" s="21"/>
      <c r="P133" s="21"/>
      <c r="Q133" s="21"/>
      <c r="R133" s="579" t="s">
        <v>876</v>
      </c>
      <c r="S133" s="130" t="e">
        <f t="shared" si="22"/>
        <v>#N/A</v>
      </c>
      <c r="T133" s="175" t="str">
        <f t="shared" si="25"/>
        <v>-</v>
      </c>
      <c r="U133" s="178">
        <f>COUNTIF('DERS PROGRAMI'!$K$5:$L$55,R133)</f>
        <v>73</v>
      </c>
      <c r="V133" s="180">
        <f>COUNTIF('DERS PROGRAMI'!$K$62:$L$106,R133)</f>
        <v>58</v>
      </c>
      <c r="W133" s="846" t="e">
        <f>VLOOKUP(U133,'LİSTE-FORMÜLLER'!$U$1:$V$4,2,0)</f>
        <v>#N/A</v>
      </c>
      <c r="X133" s="847" t="e">
        <f>VLOOKUP(V133,'LİSTE-FORMÜLLER'!$U$1:$V$4,2,0)</f>
        <v>#N/A</v>
      </c>
      <c r="Y133" s="26"/>
      <c r="Z133" s="142" t="s">
        <v>876</v>
      </c>
      <c r="AA133" s="144" t="e">
        <f t="shared" si="24"/>
        <v>#VALUE!</v>
      </c>
      <c r="AB133" s="148" t="str">
        <f>IFERROR(VLOOKUP('DERS YÜKLERİ'!$B$3,T133:AA133,8,0),"")</f>
        <v/>
      </c>
      <c r="AC133" s="142" t="str">
        <f>IFERROR(VLOOKUP('DERS YÜKLERİ'!$B$4,T133:AA133,8,0),"")</f>
        <v/>
      </c>
      <c r="AD133" s="142" t="str">
        <f>IFERROR(VLOOKUP('DERS YÜKLERİ'!$B$5,T133:AA133,8,0),"")</f>
        <v/>
      </c>
      <c r="AE133" s="142" t="str">
        <f>IFERROR(VLOOKUP('DERS YÜKLERİ'!$B$6,T133:AA133,8,0),"")</f>
        <v/>
      </c>
      <c r="AF133" s="142" t="str">
        <f>IFERROR(VLOOKUP('DERS YÜKLERİ'!$B$7,T133:AA133,8,0),"")</f>
        <v/>
      </c>
      <c r="AG133" s="142" t="str">
        <f>IFERROR(VLOOKUP('DERS YÜKLERİ'!$B$8,T133:AA133,8,0),"")</f>
        <v/>
      </c>
      <c r="AH133" s="142" t="str">
        <f>IFERROR(VLOOKUP('DERS YÜKLERİ'!$B$9,T133:AA133,8,0),"")</f>
        <v/>
      </c>
      <c r="AI133" s="142" t="str">
        <f>IFERROR(VLOOKUP('DERS YÜKLERİ'!$B$10,T133:AA133,8,0),"")</f>
        <v/>
      </c>
      <c r="AJ133" s="142" t="str">
        <f>IFERROR(VLOOKUP('DERS YÜKLERİ'!$B$11,T133:AA133,8,0),"")</f>
        <v/>
      </c>
      <c r="AK133" s="142" t="str">
        <f>IFERROR(VLOOKUP('DERS YÜKLERİ'!$B$12,T133:AA133,8,0),"")</f>
        <v/>
      </c>
      <c r="AL133" s="142" t="str">
        <f>IFERROR(VLOOKUP('DERS YÜKLERİ'!$B$13,T133:AA133,8,0),"")</f>
        <v/>
      </c>
      <c r="AM133" s="142" t="str">
        <f>IFERROR(VLOOKUP('DERS YÜKLERİ'!$B$14,T133:AA133,8,0),"")</f>
        <v/>
      </c>
      <c r="AN133" s="142" t="str">
        <f>IFERROR(VLOOKUP('DERS YÜKLERİ'!$B$15,T133:AA133,8,0),"")</f>
        <v/>
      </c>
      <c r="AO133" s="142" t="str">
        <f>IFERROR(VLOOKUP('DERS YÜKLERİ'!$B$16,T133:AA133,8,0),"")</f>
        <v/>
      </c>
      <c r="AP133" s="142" t="str">
        <f>IFERROR(VLOOKUP('DERS YÜKLERİ'!$B$17,T133:AA133,8,0),"")</f>
        <v/>
      </c>
      <c r="AQ133" s="142" t="str">
        <f>IFERROR(VLOOKUP('DERS YÜKLERİ'!$B$18,T133:AA133,8,0),"")</f>
        <v/>
      </c>
      <c r="AR133" s="142" t="str">
        <f>IFERROR(VLOOKUP('DERS YÜKLERİ'!$B$19,T133:AA133,8,0),"")</f>
        <v/>
      </c>
      <c r="AS133" s="142" t="str">
        <f>IFERROR(VLOOKUP('DERS YÜKLERİ'!$B$20,T133:AA133,8,0),"")</f>
        <v/>
      </c>
      <c r="AT133" s="142" t="str">
        <f>IFERROR(VLOOKUP('DERS YÜKLERİ'!$B$21,T133:AA133,8,0),"")</f>
        <v/>
      </c>
      <c r="AU133" s="142" t="str">
        <f>IFERROR(VLOOKUP('DERS YÜKLERİ'!$B$22,T133:AA133,8,0),"")</f>
        <v/>
      </c>
      <c r="AV133" s="142" t="str">
        <f>IFERROR(VLOOKUP('DERS YÜKLERİ'!$B$23,T133:AA133,8,0),"")</f>
        <v/>
      </c>
      <c r="AW133" s="142" t="str">
        <f>IFERROR(VLOOKUP('DERS YÜKLERİ'!$B$25,T133:AA133,8,0),"")</f>
        <v/>
      </c>
      <c r="AX133" s="142" t="str">
        <f>IFERROR(VLOOKUP('DERS YÜKLERİ'!$B$26,T133:AA133,8,0),"")</f>
        <v/>
      </c>
      <c r="AY133" s="142" t="str">
        <f>IFERROR(VLOOKUP('DERS YÜKLERİ'!$B$27,T133:AA133,8,0),"")</f>
        <v/>
      </c>
      <c r="AZ133" s="142" t="str">
        <f>IFERROR(VLOOKUP('DERS YÜKLERİ'!$B$28,T133:AA133,8,0),"")</f>
        <v/>
      </c>
      <c r="BA133" s="142" t="str">
        <f>IFERROR(VLOOKUP('DERS YÜKLERİ'!$B$29,T133:AA133,8,0),"")</f>
        <v/>
      </c>
      <c r="BB133" s="142" t="str">
        <f>IFERROR(VLOOKUP('DERS YÜKLERİ'!$B$30,T133:AA133,8,0),"")</f>
        <v/>
      </c>
      <c r="BC133" s="142" t="str">
        <f>IFERROR(VLOOKUP('DERS YÜKLERİ'!$B$31,T133:AA133,8,0),"")</f>
        <v/>
      </c>
      <c r="BD133" s="142" t="str">
        <f>IFERROR(VLOOKUP('DERS YÜKLERİ'!$B$32,T133:AA133,8,0),"")</f>
        <v/>
      </c>
      <c r="BE133" s="142" t="str">
        <f>IFERROR(VLOOKUP('DERS YÜKLERİ'!$B$33,T133:AA133,8,0),"")</f>
        <v/>
      </c>
      <c r="BF133" s="142" t="str">
        <f>IFERROR(VLOOKUP('DERS YÜKLERİ'!$B$34,T133:AA133,8,0),"")</f>
        <v/>
      </c>
      <c r="BG133" s="142" t="str">
        <f>IFERROR(VLOOKUP('DERS YÜKLERİ'!$B$35,T133:AA133,8,0),"")</f>
        <v/>
      </c>
      <c r="BH133" s="142" t="str">
        <f>IFERROR(VLOOKUP('DERS YÜKLERİ'!$B$36,T133:AA133,8,0),"")</f>
        <v/>
      </c>
      <c r="BI133" s="142" t="str">
        <f>IFERROR(VLOOKUP('DERS YÜKLERİ'!$B$37,T133:AA133,8,0),"")</f>
        <v/>
      </c>
      <c r="BJ133" s="142" t="str">
        <f>IFERROR(VLOOKUP('DERS YÜKLERİ'!$B$38,T133:AA133,8,0),"")</f>
        <v/>
      </c>
      <c r="BK133" s="142" t="str">
        <f>IFERROR(VLOOKUP('DERS YÜKLERİ'!$B$39,T133:AA133,8,0),"")</f>
        <v/>
      </c>
      <c r="BL133" s="142" t="str">
        <f>IFERROR(VLOOKUP('DERS YÜKLERİ'!$B$40,T133:AA133,8,0),"")</f>
        <v/>
      </c>
      <c r="BM133" s="142" t="str">
        <f>IFERROR(VLOOKUP('DERS YÜKLERİ'!$B$41,T133:AA133,8,0),"")</f>
        <v/>
      </c>
      <c r="BN133" s="142" t="str">
        <f>IFERROR(VLOOKUP('DERS YÜKLERİ'!$B$42,T133:AA133,8,0),"")</f>
        <v/>
      </c>
      <c r="BO133" s="142" t="str">
        <f>IFERROR(VLOOKUP('DERS YÜKLERİ'!$B$43,T133:AA133,8,0),"")</f>
        <v/>
      </c>
      <c r="BP133" s="142" t="str">
        <f>IFERROR(VLOOKUP('DERS YÜKLERİ'!$B$44,T133:AA133,8,0),"")</f>
        <v/>
      </c>
      <c r="BQ133" s="142" t="str">
        <f>IFERROR(VLOOKUP('DERS YÜKLERİ'!$B$45,T133:AA133,8,0),"")</f>
        <v/>
      </c>
      <c r="BR133" s="142" t="str">
        <f>IFERROR(VLOOKUP('DERS YÜKLERİ'!$B$46,T133:AA133,8,0),"")</f>
        <v/>
      </c>
      <c r="BS133" s="142" t="str">
        <f>IFERROR(VLOOKUP('DERS YÜKLERİ'!$B$47,T133:AA133,8,0),"")</f>
        <v/>
      </c>
      <c r="BT133" s="26"/>
    </row>
    <row r="134" spans="1:72" ht="19.5" hidden="1" customHeight="1">
      <c r="A134" s="110" t="b">
        <v>0</v>
      </c>
      <c r="B134" s="112" t="str">
        <f t="shared" si="20"/>
        <v>KAPALI</v>
      </c>
      <c r="C134" s="1030"/>
      <c r="D134" s="115" t="str">
        <f>IFERROR(VLOOKUP(F134,'LİSTE-FORMÜLLER'!F:L,2,0),"-")</f>
        <v>-</v>
      </c>
      <c r="E134" s="116" t="str">
        <f>IFERROR(VLOOKUP(F134,'LİSTE-FORMÜLLER'!F:L,3,0),"-")</f>
        <v>-</v>
      </c>
      <c r="F134" s="117"/>
      <c r="G134" s="842" t="str">
        <f>IFERROR(VLOOKUP(F134,'LİSTE-FORMÜLLER'!F:L,5,0),"")</f>
        <v/>
      </c>
      <c r="H134" s="115" t="str">
        <f>IFERROR(VLOOKUP(F134,'LİSTE-FORMÜLLER'!F:L,7,0),"-")</f>
        <v>-</v>
      </c>
      <c r="I134" s="387"/>
      <c r="J134" s="388"/>
      <c r="K134" s="203"/>
      <c r="L134" s="121">
        <f t="shared" si="21"/>
        <v>2</v>
      </c>
      <c r="M134" s="121" t="str">
        <f>IFERROR(VLOOKUP(I134,'LİSTE-FORMÜLLER'!$B$2:$C$89,2,0),"*")</f>
        <v>*</v>
      </c>
      <c r="N134" s="20"/>
      <c r="O134" s="21"/>
      <c r="P134" s="21"/>
      <c r="Q134" s="21"/>
      <c r="R134" s="579" t="s">
        <v>876</v>
      </c>
      <c r="S134" s="130" t="e">
        <f t="shared" si="22"/>
        <v>#N/A</v>
      </c>
      <c r="T134" s="175" t="str">
        <f t="shared" si="25"/>
        <v>-</v>
      </c>
      <c r="U134" s="178">
        <f>COUNTIF('DERS PROGRAMI'!$K$5:$L$55,R134)</f>
        <v>73</v>
      </c>
      <c r="V134" s="180">
        <f>COUNTIF('DERS PROGRAMI'!$K$62:$L$106,R134)</f>
        <v>58</v>
      </c>
      <c r="W134" s="846" t="e">
        <f>VLOOKUP(U134,'LİSTE-FORMÜLLER'!$U$1:$V$4,2,0)</f>
        <v>#N/A</v>
      </c>
      <c r="X134" s="847" t="e">
        <f>VLOOKUP(V134,'LİSTE-FORMÜLLER'!$U$1:$V$4,2,0)</f>
        <v>#N/A</v>
      </c>
      <c r="Y134" s="26"/>
      <c r="Z134" s="142" t="s">
        <v>876</v>
      </c>
      <c r="AA134" s="144" t="e">
        <f t="shared" si="24"/>
        <v>#VALUE!</v>
      </c>
      <c r="AB134" s="148" t="str">
        <f>IFERROR(VLOOKUP('DERS YÜKLERİ'!$B$3,T134:AA134,8,0),"")</f>
        <v/>
      </c>
      <c r="AC134" s="142" t="str">
        <f>IFERROR(VLOOKUP('DERS YÜKLERİ'!$B$4,T134:AA134,8,0),"")</f>
        <v/>
      </c>
      <c r="AD134" s="142" t="str">
        <f>IFERROR(VLOOKUP('DERS YÜKLERİ'!$B$5,T134:AA134,8,0),"")</f>
        <v/>
      </c>
      <c r="AE134" s="142" t="str">
        <f>IFERROR(VLOOKUP('DERS YÜKLERİ'!$B$6,T134:AA134,8,0),"")</f>
        <v/>
      </c>
      <c r="AF134" s="142" t="str">
        <f>IFERROR(VLOOKUP('DERS YÜKLERİ'!$B$7,T134:AA134,8,0),"")</f>
        <v/>
      </c>
      <c r="AG134" s="142" t="str">
        <f>IFERROR(VLOOKUP('DERS YÜKLERİ'!$B$8,T134:AA134,8,0),"")</f>
        <v/>
      </c>
      <c r="AH134" s="142" t="str">
        <f>IFERROR(VLOOKUP('DERS YÜKLERİ'!$B$9,T134:AA134,8,0),"")</f>
        <v/>
      </c>
      <c r="AI134" s="142" t="str">
        <f>IFERROR(VLOOKUP('DERS YÜKLERİ'!$B$10,T134:AA134,8,0),"")</f>
        <v/>
      </c>
      <c r="AJ134" s="142" t="str">
        <f>IFERROR(VLOOKUP('DERS YÜKLERİ'!$B$11,T134:AA134,8,0),"")</f>
        <v/>
      </c>
      <c r="AK134" s="142" t="str">
        <f>IFERROR(VLOOKUP('DERS YÜKLERİ'!$B$12,T134:AA134,8,0),"")</f>
        <v/>
      </c>
      <c r="AL134" s="142" t="str">
        <f>IFERROR(VLOOKUP('DERS YÜKLERİ'!$B$13,T134:AA134,8,0),"")</f>
        <v/>
      </c>
      <c r="AM134" s="142" t="str">
        <f>IFERROR(VLOOKUP('DERS YÜKLERİ'!$B$14,T134:AA134,8,0),"")</f>
        <v/>
      </c>
      <c r="AN134" s="142" t="str">
        <f>IFERROR(VLOOKUP('DERS YÜKLERİ'!$B$15,T134:AA134,8,0),"")</f>
        <v/>
      </c>
      <c r="AO134" s="142" t="str">
        <f>IFERROR(VLOOKUP('DERS YÜKLERİ'!$B$16,T134:AA134,8,0),"")</f>
        <v/>
      </c>
      <c r="AP134" s="142" t="str">
        <f>IFERROR(VLOOKUP('DERS YÜKLERİ'!$B$17,T134:AA134,8,0),"")</f>
        <v/>
      </c>
      <c r="AQ134" s="142" t="str">
        <f>IFERROR(VLOOKUP('DERS YÜKLERİ'!$B$18,T134:AA134,8,0),"")</f>
        <v/>
      </c>
      <c r="AR134" s="142" t="str">
        <f>IFERROR(VLOOKUP('DERS YÜKLERİ'!$B$19,T134:AA134,8,0),"")</f>
        <v/>
      </c>
      <c r="AS134" s="142" t="str">
        <f>IFERROR(VLOOKUP('DERS YÜKLERİ'!$B$20,T134:AA134,8,0),"")</f>
        <v/>
      </c>
      <c r="AT134" s="142" t="str">
        <f>IFERROR(VLOOKUP('DERS YÜKLERİ'!$B$21,T134:AA134,8,0),"")</f>
        <v/>
      </c>
      <c r="AU134" s="142" t="str">
        <f>IFERROR(VLOOKUP('DERS YÜKLERİ'!$B$22,T134:AA134,8,0),"")</f>
        <v/>
      </c>
      <c r="AV134" s="142" t="str">
        <f>IFERROR(VLOOKUP('DERS YÜKLERİ'!$B$23,T134:AA134,8,0),"")</f>
        <v/>
      </c>
      <c r="AW134" s="142" t="str">
        <f>IFERROR(VLOOKUP('DERS YÜKLERİ'!$B$25,T134:AA134,8,0),"")</f>
        <v/>
      </c>
      <c r="AX134" s="142" t="str">
        <f>IFERROR(VLOOKUP('DERS YÜKLERİ'!$B$26,T134:AA134,8,0),"")</f>
        <v/>
      </c>
      <c r="AY134" s="142" t="str">
        <f>IFERROR(VLOOKUP('DERS YÜKLERİ'!$B$27,T134:AA134,8,0),"")</f>
        <v/>
      </c>
      <c r="AZ134" s="142" t="str">
        <f>IFERROR(VLOOKUP('DERS YÜKLERİ'!$B$28,T134:AA134,8,0),"")</f>
        <v/>
      </c>
      <c r="BA134" s="142" t="str">
        <f>IFERROR(VLOOKUP('DERS YÜKLERİ'!$B$29,T134:AA134,8,0),"")</f>
        <v/>
      </c>
      <c r="BB134" s="142" t="str">
        <f>IFERROR(VLOOKUP('DERS YÜKLERİ'!$B$30,T134:AA134,8,0),"")</f>
        <v/>
      </c>
      <c r="BC134" s="142" t="str">
        <f>IFERROR(VLOOKUP('DERS YÜKLERİ'!$B$31,T134:AA134,8,0),"")</f>
        <v/>
      </c>
      <c r="BD134" s="142" t="str">
        <f>IFERROR(VLOOKUP('DERS YÜKLERİ'!$B$32,T134:AA134,8,0),"")</f>
        <v/>
      </c>
      <c r="BE134" s="142" t="str">
        <f>IFERROR(VLOOKUP('DERS YÜKLERİ'!$B$33,T134:AA134,8,0),"")</f>
        <v/>
      </c>
      <c r="BF134" s="142" t="str">
        <f>IFERROR(VLOOKUP('DERS YÜKLERİ'!$B$34,T134:AA134,8,0),"")</f>
        <v/>
      </c>
      <c r="BG134" s="142" t="str">
        <f>IFERROR(VLOOKUP('DERS YÜKLERİ'!$B$35,T134:AA134,8,0),"")</f>
        <v/>
      </c>
      <c r="BH134" s="142" t="str">
        <f>IFERROR(VLOOKUP('DERS YÜKLERİ'!$B$36,T134:AA134,8,0),"")</f>
        <v/>
      </c>
      <c r="BI134" s="142" t="str">
        <f>IFERROR(VLOOKUP('DERS YÜKLERİ'!$B$37,T134:AA134,8,0),"")</f>
        <v/>
      </c>
      <c r="BJ134" s="142" t="str">
        <f>IFERROR(VLOOKUP('DERS YÜKLERİ'!$B$38,T134:AA134,8,0),"")</f>
        <v/>
      </c>
      <c r="BK134" s="142" t="str">
        <f>IFERROR(VLOOKUP('DERS YÜKLERİ'!$B$39,T134:AA134,8,0),"")</f>
        <v/>
      </c>
      <c r="BL134" s="142" t="str">
        <f>IFERROR(VLOOKUP('DERS YÜKLERİ'!$B$40,T134:AA134,8,0),"")</f>
        <v/>
      </c>
      <c r="BM134" s="142" t="str">
        <f>IFERROR(VLOOKUP('DERS YÜKLERİ'!$B$41,T134:AA134,8,0),"")</f>
        <v/>
      </c>
      <c r="BN134" s="142" t="str">
        <f>IFERROR(VLOOKUP('DERS YÜKLERİ'!$B$42,T134:AA134,8,0),"")</f>
        <v/>
      </c>
      <c r="BO134" s="142" t="str">
        <f>IFERROR(VLOOKUP('DERS YÜKLERİ'!$B$43,T134:AA134,8,0),"")</f>
        <v/>
      </c>
      <c r="BP134" s="142" t="str">
        <f>IFERROR(VLOOKUP('DERS YÜKLERİ'!$B$44,T134:AA134,8,0),"")</f>
        <v/>
      </c>
      <c r="BQ134" s="142" t="str">
        <f>IFERROR(VLOOKUP('DERS YÜKLERİ'!$B$45,T134:AA134,8,0),"")</f>
        <v/>
      </c>
      <c r="BR134" s="142" t="str">
        <f>IFERROR(VLOOKUP('DERS YÜKLERİ'!$B$46,T134:AA134,8,0),"")</f>
        <v/>
      </c>
      <c r="BS134" s="142" t="str">
        <f>IFERROR(VLOOKUP('DERS YÜKLERİ'!$B$47,T134:AA134,8,0),"")</f>
        <v/>
      </c>
      <c r="BT134" s="26"/>
    </row>
    <row r="135" spans="1:72" ht="19.5" hidden="1" customHeight="1" outlineLevel="1">
      <c r="A135" s="110" t="b">
        <v>0</v>
      </c>
      <c r="B135" s="112" t="str">
        <f t="shared" si="20"/>
        <v>KAPALI</v>
      </c>
      <c r="C135" s="1030"/>
      <c r="D135" s="115" t="str">
        <f>IFERROR(VLOOKUP(F135,'LİSTE-FORMÜLLER'!F:L,2,0),"-")</f>
        <v>-</v>
      </c>
      <c r="E135" s="116" t="str">
        <f>IFERROR(VLOOKUP(F135,'LİSTE-FORMÜLLER'!F:L,3,0),"-")</f>
        <v>-</v>
      </c>
      <c r="F135" s="819"/>
      <c r="G135" s="842" t="str">
        <f>IFERROR(VLOOKUP(F135,'LİSTE-FORMÜLLER'!F:L,5,0),"")</f>
        <v/>
      </c>
      <c r="H135" s="115" t="str">
        <f>IFERROR(VLOOKUP(F135,'LİSTE-FORMÜLLER'!F:L,7,0),"-")</f>
        <v>-</v>
      </c>
      <c r="I135" s="387"/>
      <c r="J135" s="388"/>
      <c r="K135" s="203"/>
      <c r="L135" s="121">
        <f t="shared" si="21"/>
        <v>2</v>
      </c>
      <c r="M135" s="121" t="str">
        <f>IFERROR(VLOOKUP(I135,'LİSTE-FORMÜLLER'!$B$2:$C$89,2,0),"*")</f>
        <v>*</v>
      </c>
      <c r="N135" s="20"/>
      <c r="O135" s="21"/>
      <c r="P135" s="21"/>
      <c r="Q135" s="21"/>
      <c r="R135" s="579" t="s">
        <v>876</v>
      </c>
      <c r="S135" s="130" t="e">
        <f t="shared" si="22"/>
        <v>#N/A</v>
      </c>
      <c r="T135" s="175" t="str">
        <f t="shared" si="25"/>
        <v>-</v>
      </c>
      <c r="U135" s="178">
        <f>COUNTIF('DERS PROGRAMI'!$K$5:$L$55,R135)</f>
        <v>73</v>
      </c>
      <c r="V135" s="180">
        <f>COUNTIF('DERS PROGRAMI'!$K$62:$L$106,R135)</f>
        <v>58</v>
      </c>
      <c r="W135" s="846" t="e">
        <f>VLOOKUP(U135,'LİSTE-FORMÜLLER'!$U$1:$V$4,2,0)</f>
        <v>#N/A</v>
      </c>
      <c r="X135" s="847" t="e">
        <f>VLOOKUP(V135,'LİSTE-FORMÜLLER'!$U$1:$V$4,2,0)</f>
        <v>#N/A</v>
      </c>
      <c r="Y135" s="26"/>
      <c r="Z135" s="142" t="s">
        <v>876</v>
      </c>
      <c r="AA135" s="144" t="e">
        <f t="shared" si="24"/>
        <v>#VALUE!</v>
      </c>
      <c r="AB135" s="148" t="str">
        <f>IFERROR(VLOOKUP('DERS YÜKLERİ'!$B$3,T135:AA135,8,0),"")</f>
        <v/>
      </c>
      <c r="AC135" s="142" t="str">
        <f>IFERROR(VLOOKUP('DERS YÜKLERİ'!$B$4,T135:AA135,8,0),"")</f>
        <v/>
      </c>
      <c r="AD135" s="142" t="str">
        <f>IFERROR(VLOOKUP('DERS YÜKLERİ'!$B$5,T135:AA135,8,0),"")</f>
        <v/>
      </c>
      <c r="AE135" s="142" t="str">
        <f>IFERROR(VLOOKUP('DERS YÜKLERİ'!$B$6,T135:AA135,8,0),"")</f>
        <v/>
      </c>
      <c r="AF135" s="142" t="str">
        <f>IFERROR(VLOOKUP('DERS YÜKLERİ'!$B$7,T135:AA135,8,0),"")</f>
        <v/>
      </c>
      <c r="AG135" s="142" t="str">
        <f>IFERROR(VLOOKUP('DERS YÜKLERİ'!$B$8,T135:AA135,8,0),"")</f>
        <v/>
      </c>
      <c r="AH135" s="142" t="str">
        <f>IFERROR(VLOOKUP('DERS YÜKLERİ'!$B$9,T135:AA135,8,0),"")</f>
        <v/>
      </c>
      <c r="AI135" s="142" t="str">
        <f>IFERROR(VLOOKUP('DERS YÜKLERİ'!$B$10,T135:AA135,8,0),"")</f>
        <v/>
      </c>
      <c r="AJ135" s="142" t="str">
        <f>IFERROR(VLOOKUP('DERS YÜKLERİ'!$B$11,T135:AA135,8,0),"")</f>
        <v/>
      </c>
      <c r="AK135" s="142" t="str">
        <f>IFERROR(VLOOKUP('DERS YÜKLERİ'!$B$12,T135:AA135,8,0),"")</f>
        <v/>
      </c>
      <c r="AL135" s="142" t="str">
        <f>IFERROR(VLOOKUP('DERS YÜKLERİ'!$B$13,T135:AA135,8,0),"")</f>
        <v/>
      </c>
      <c r="AM135" s="142" t="str">
        <f>IFERROR(VLOOKUP('DERS YÜKLERİ'!$B$14,T135:AA135,8,0),"")</f>
        <v/>
      </c>
      <c r="AN135" s="142" t="str">
        <f>IFERROR(VLOOKUP('DERS YÜKLERİ'!$B$15,T135:AA135,8,0),"")</f>
        <v/>
      </c>
      <c r="AO135" s="142" t="str">
        <f>IFERROR(VLOOKUP('DERS YÜKLERİ'!$B$16,T135:AA135,8,0),"")</f>
        <v/>
      </c>
      <c r="AP135" s="142" t="str">
        <f>IFERROR(VLOOKUP('DERS YÜKLERİ'!$B$17,T135:AA135,8,0),"")</f>
        <v/>
      </c>
      <c r="AQ135" s="142" t="str">
        <f>IFERROR(VLOOKUP('DERS YÜKLERİ'!$B$18,T135:AA135,8,0),"")</f>
        <v/>
      </c>
      <c r="AR135" s="142" t="str">
        <f>IFERROR(VLOOKUP('DERS YÜKLERİ'!$B$19,T135:AA135,8,0),"")</f>
        <v/>
      </c>
      <c r="AS135" s="142" t="str">
        <f>IFERROR(VLOOKUP('DERS YÜKLERİ'!$B$20,T135:AA135,8,0),"")</f>
        <v/>
      </c>
      <c r="AT135" s="142" t="str">
        <f>IFERROR(VLOOKUP('DERS YÜKLERİ'!$B$21,T135:AA135,8,0),"")</f>
        <v/>
      </c>
      <c r="AU135" s="142" t="str">
        <f>IFERROR(VLOOKUP('DERS YÜKLERİ'!$B$22,T135:AA135,8,0),"")</f>
        <v/>
      </c>
      <c r="AV135" s="142" t="str">
        <f>IFERROR(VLOOKUP('DERS YÜKLERİ'!$B$23,T135:AA135,8,0),"")</f>
        <v/>
      </c>
      <c r="AW135" s="142" t="str">
        <f>IFERROR(VLOOKUP('DERS YÜKLERİ'!$B$25,T135:AA135,8,0),"")</f>
        <v/>
      </c>
      <c r="AX135" s="142" t="str">
        <f>IFERROR(VLOOKUP('DERS YÜKLERİ'!$B$26,T135:AA135,8,0),"")</f>
        <v/>
      </c>
      <c r="AY135" s="142" t="str">
        <f>IFERROR(VLOOKUP('DERS YÜKLERİ'!$B$27,T135:AA135,8,0),"")</f>
        <v/>
      </c>
      <c r="AZ135" s="142" t="str">
        <f>IFERROR(VLOOKUP('DERS YÜKLERİ'!$B$28,T135:AA135,8,0),"")</f>
        <v/>
      </c>
      <c r="BA135" s="142" t="str">
        <f>IFERROR(VLOOKUP('DERS YÜKLERİ'!$B$29,T135:AA135,8,0),"")</f>
        <v/>
      </c>
      <c r="BB135" s="142" t="str">
        <f>IFERROR(VLOOKUP('DERS YÜKLERİ'!$B$30,T135:AA135,8,0),"")</f>
        <v/>
      </c>
      <c r="BC135" s="142" t="str">
        <f>IFERROR(VLOOKUP('DERS YÜKLERİ'!$B$31,T135:AA135,8,0),"")</f>
        <v/>
      </c>
      <c r="BD135" s="142" t="str">
        <f>IFERROR(VLOOKUP('DERS YÜKLERİ'!$B$32,T135:AA135,8,0),"")</f>
        <v/>
      </c>
      <c r="BE135" s="142" t="str">
        <f>IFERROR(VLOOKUP('DERS YÜKLERİ'!$B$33,T135:AA135,8,0),"")</f>
        <v/>
      </c>
      <c r="BF135" s="142" t="str">
        <f>IFERROR(VLOOKUP('DERS YÜKLERİ'!$B$34,T135:AA135,8,0),"")</f>
        <v/>
      </c>
      <c r="BG135" s="142" t="str">
        <f>IFERROR(VLOOKUP('DERS YÜKLERİ'!$B$35,T135:AA135,8,0),"")</f>
        <v/>
      </c>
      <c r="BH135" s="142" t="str">
        <f>IFERROR(VLOOKUP('DERS YÜKLERİ'!$B$36,T135:AA135,8,0),"")</f>
        <v/>
      </c>
      <c r="BI135" s="142" t="str">
        <f>IFERROR(VLOOKUP('DERS YÜKLERİ'!$B$37,T135:AA135,8,0),"")</f>
        <v/>
      </c>
      <c r="BJ135" s="142" t="str">
        <f>IFERROR(VLOOKUP('DERS YÜKLERİ'!$B$38,T135:AA135,8,0),"")</f>
        <v/>
      </c>
      <c r="BK135" s="142" t="str">
        <f>IFERROR(VLOOKUP('DERS YÜKLERİ'!$B$39,T135:AA135,8,0),"")</f>
        <v/>
      </c>
      <c r="BL135" s="142" t="str">
        <f>IFERROR(VLOOKUP('DERS YÜKLERİ'!$B$40,T135:AA135,8,0),"")</f>
        <v/>
      </c>
      <c r="BM135" s="142" t="str">
        <f>IFERROR(VLOOKUP('DERS YÜKLERİ'!$B$41,T135:AA135,8,0),"")</f>
        <v/>
      </c>
      <c r="BN135" s="142" t="str">
        <f>IFERROR(VLOOKUP('DERS YÜKLERİ'!$B$42,T135:AA135,8,0),"")</f>
        <v/>
      </c>
      <c r="BO135" s="142" t="str">
        <f>IFERROR(VLOOKUP('DERS YÜKLERİ'!$B$43,T135:AA135,8,0),"")</f>
        <v/>
      </c>
      <c r="BP135" s="142" t="str">
        <f>IFERROR(VLOOKUP('DERS YÜKLERİ'!$B$44,T135:AA135,8,0),"")</f>
        <v/>
      </c>
      <c r="BQ135" s="142" t="str">
        <f>IFERROR(VLOOKUP('DERS YÜKLERİ'!$B$45,T135:AA135,8,0),"")</f>
        <v/>
      </c>
      <c r="BR135" s="142" t="str">
        <f>IFERROR(VLOOKUP('DERS YÜKLERİ'!$B$46,T135:AA135,8,0),"")</f>
        <v/>
      </c>
      <c r="BS135" s="142" t="str">
        <f>IFERROR(VLOOKUP('DERS YÜKLERİ'!$B$47,T135:AA135,8,0),"")</f>
        <v/>
      </c>
      <c r="BT135" s="26"/>
    </row>
    <row r="136" spans="1:72" ht="19.5" hidden="1" customHeight="1">
      <c r="A136" s="110" t="b">
        <v>0</v>
      </c>
      <c r="B136" s="112" t="str">
        <f t="shared" si="20"/>
        <v>KAPALI</v>
      </c>
      <c r="C136" s="1030"/>
      <c r="D136" s="115" t="str">
        <f>IFERROR(VLOOKUP(F136,'LİSTE-FORMÜLLER'!F:L,2,0),"-")</f>
        <v>-</v>
      </c>
      <c r="E136" s="116" t="str">
        <f>IFERROR(VLOOKUP(F136,'LİSTE-FORMÜLLER'!F:L,3,0),"-")</f>
        <v>-</v>
      </c>
      <c r="F136" s="117"/>
      <c r="G136" s="842" t="str">
        <f>IFERROR(VLOOKUP(F136,'LİSTE-FORMÜLLER'!F:L,5,0),"")</f>
        <v/>
      </c>
      <c r="H136" s="115" t="str">
        <f>IFERROR(VLOOKUP(F136,'LİSTE-FORMÜLLER'!F:L,7,0),"-")</f>
        <v>-</v>
      </c>
      <c r="I136" s="387"/>
      <c r="J136" s="388"/>
      <c r="K136" s="203"/>
      <c r="L136" s="121">
        <f t="shared" si="21"/>
        <v>2</v>
      </c>
      <c r="M136" s="121" t="str">
        <f>IFERROR(VLOOKUP(I136,'LİSTE-FORMÜLLER'!$B$2:$C$89,2,0),"*")</f>
        <v>*</v>
      </c>
      <c r="N136" s="20"/>
      <c r="O136" s="21"/>
      <c r="P136" s="21"/>
      <c r="Q136" s="21"/>
      <c r="R136" s="579" t="s">
        <v>876</v>
      </c>
      <c r="S136" s="130" t="e">
        <f t="shared" si="22"/>
        <v>#N/A</v>
      </c>
      <c r="T136" s="175" t="str">
        <f t="shared" si="25"/>
        <v>-</v>
      </c>
      <c r="U136" s="178">
        <f>COUNTIF('DERS PROGRAMI'!$K$5:$L$55,R136)</f>
        <v>73</v>
      </c>
      <c r="V136" s="180">
        <f>COUNTIF('DERS PROGRAMI'!$K$62:$L$106,R136)</f>
        <v>58</v>
      </c>
      <c r="W136" s="846" t="e">
        <f>VLOOKUP(U136,'LİSTE-FORMÜLLER'!$U$1:$V$4,2,0)</f>
        <v>#N/A</v>
      </c>
      <c r="X136" s="847" t="e">
        <f>VLOOKUP(V136,'LİSTE-FORMÜLLER'!$U$1:$V$4,2,0)</f>
        <v>#N/A</v>
      </c>
      <c r="Y136" s="26"/>
      <c r="Z136" s="142" t="s">
        <v>876</v>
      </c>
      <c r="AA136" s="144" t="e">
        <f t="shared" si="24"/>
        <v>#VALUE!</v>
      </c>
      <c r="AB136" s="148" t="str">
        <f>IFERROR(VLOOKUP('DERS YÜKLERİ'!$B$3,T136:AA136,8,0),"")</f>
        <v/>
      </c>
      <c r="AC136" s="142" t="str">
        <f>IFERROR(VLOOKUP('DERS YÜKLERİ'!$B$4,T136:AA136,8,0),"")</f>
        <v/>
      </c>
      <c r="AD136" s="142" t="str">
        <f>IFERROR(VLOOKUP('DERS YÜKLERİ'!$B$5,T136:AA136,8,0),"")</f>
        <v/>
      </c>
      <c r="AE136" s="142" t="str">
        <f>IFERROR(VLOOKUP('DERS YÜKLERİ'!$B$6,T136:AA136,8,0),"")</f>
        <v/>
      </c>
      <c r="AF136" s="142" t="str">
        <f>IFERROR(VLOOKUP('DERS YÜKLERİ'!$B$7,T136:AA136,8,0),"")</f>
        <v/>
      </c>
      <c r="AG136" s="142" t="str">
        <f>IFERROR(VLOOKUP('DERS YÜKLERİ'!$B$8,T136:AA136,8,0),"")</f>
        <v/>
      </c>
      <c r="AH136" s="142" t="str">
        <f>IFERROR(VLOOKUP('DERS YÜKLERİ'!$B$9,T136:AA136,8,0),"")</f>
        <v/>
      </c>
      <c r="AI136" s="142" t="str">
        <f>IFERROR(VLOOKUP('DERS YÜKLERİ'!$B$10,T136:AA136,8,0),"")</f>
        <v/>
      </c>
      <c r="AJ136" s="142" t="str">
        <f>IFERROR(VLOOKUP('DERS YÜKLERİ'!$B$11,T136:AA136,8,0),"")</f>
        <v/>
      </c>
      <c r="AK136" s="142" t="str">
        <f>IFERROR(VLOOKUP('DERS YÜKLERİ'!$B$12,T136:AA136,8,0),"")</f>
        <v/>
      </c>
      <c r="AL136" s="142" t="str">
        <f>IFERROR(VLOOKUP('DERS YÜKLERİ'!$B$13,T136:AA136,8,0),"")</f>
        <v/>
      </c>
      <c r="AM136" s="142" t="str">
        <f>IFERROR(VLOOKUP('DERS YÜKLERİ'!$B$14,T136:AA136,8,0),"")</f>
        <v/>
      </c>
      <c r="AN136" s="142" t="str">
        <f>IFERROR(VLOOKUP('DERS YÜKLERİ'!$B$15,T136:AA136,8,0),"")</f>
        <v/>
      </c>
      <c r="AO136" s="142" t="str">
        <f>IFERROR(VLOOKUP('DERS YÜKLERİ'!$B$16,T136:AA136,8,0),"")</f>
        <v/>
      </c>
      <c r="AP136" s="142" t="str">
        <f>IFERROR(VLOOKUP('DERS YÜKLERİ'!$B$17,T136:AA136,8,0),"")</f>
        <v/>
      </c>
      <c r="AQ136" s="142" t="str">
        <f>IFERROR(VLOOKUP('DERS YÜKLERİ'!$B$18,T136:AA136,8,0),"")</f>
        <v/>
      </c>
      <c r="AR136" s="142" t="str">
        <f>IFERROR(VLOOKUP('DERS YÜKLERİ'!$B$19,T136:AA136,8,0),"")</f>
        <v/>
      </c>
      <c r="AS136" s="142" t="str">
        <f>IFERROR(VLOOKUP('DERS YÜKLERİ'!$B$20,T136:AA136,8,0),"")</f>
        <v/>
      </c>
      <c r="AT136" s="142" t="str">
        <f>IFERROR(VLOOKUP('DERS YÜKLERİ'!$B$21,T136:AA136,8,0),"")</f>
        <v/>
      </c>
      <c r="AU136" s="142" t="str">
        <f>IFERROR(VLOOKUP('DERS YÜKLERİ'!$B$22,T136:AA136,8,0),"")</f>
        <v/>
      </c>
      <c r="AV136" s="142" t="str">
        <f>IFERROR(VLOOKUP('DERS YÜKLERİ'!$B$23,T136:AA136,8,0),"")</f>
        <v/>
      </c>
      <c r="AW136" s="142" t="str">
        <f>IFERROR(VLOOKUP('DERS YÜKLERİ'!$B$25,T136:AA136,8,0),"")</f>
        <v/>
      </c>
      <c r="AX136" s="142" t="str">
        <f>IFERROR(VLOOKUP('DERS YÜKLERİ'!$B$26,T136:AA136,8,0),"")</f>
        <v/>
      </c>
      <c r="AY136" s="142" t="str">
        <f>IFERROR(VLOOKUP('DERS YÜKLERİ'!$B$27,T136:AA136,8,0),"")</f>
        <v/>
      </c>
      <c r="AZ136" s="142" t="str">
        <f>IFERROR(VLOOKUP('DERS YÜKLERİ'!$B$28,T136:AA136,8,0),"")</f>
        <v/>
      </c>
      <c r="BA136" s="142" t="str">
        <f>IFERROR(VLOOKUP('DERS YÜKLERİ'!$B$29,T136:AA136,8,0),"")</f>
        <v/>
      </c>
      <c r="BB136" s="142" t="str">
        <f>IFERROR(VLOOKUP('DERS YÜKLERİ'!$B$30,T136:AA136,8,0),"")</f>
        <v/>
      </c>
      <c r="BC136" s="142" t="str">
        <f>IFERROR(VLOOKUP('DERS YÜKLERİ'!$B$31,T136:AA136,8,0),"")</f>
        <v/>
      </c>
      <c r="BD136" s="142" t="str">
        <f>IFERROR(VLOOKUP('DERS YÜKLERİ'!$B$32,T136:AA136,8,0),"")</f>
        <v/>
      </c>
      <c r="BE136" s="142" t="str">
        <f>IFERROR(VLOOKUP('DERS YÜKLERİ'!$B$33,T136:AA136,8,0),"")</f>
        <v/>
      </c>
      <c r="BF136" s="142" t="str">
        <f>IFERROR(VLOOKUP('DERS YÜKLERİ'!$B$34,T136:AA136,8,0),"")</f>
        <v/>
      </c>
      <c r="BG136" s="142" t="str">
        <f>IFERROR(VLOOKUP('DERS YÜKLERİ'!$B$35,T136:AA136,8,0),"")</f>
        <v/>
      </c>
      <c r="BH136" s="142" t="str">
        <f>IFERROR(VLOOKUP('DERS YÜKLERİ'!$B$36,T136:AA136,8,0),"")</f>
        <v/>
      </c>
      <c r="BI136" s="142" t="str">
        <f>IFERROR(VLOOKUP('DERS YÜKLERİ'!$B$37,T136:AA136,8,0),"")</f>
        <v/>
      </c>
      <c r="BJ136" s="142" t="str">
        <f>IFERROR(VLOOKUP('DERS YÜKLERİ'!$B$38,T136:AA136,8,0),"")</f>
        <v/>
      </c>
      <c r="BK136" s="142" t="str">
        <f>IFERROR(VLOOKUP('DERS YÜKLERİ'!$B$39,T136:AA136,8,0),"")</f>
        <v/>
      </c>
      <c r="BL136" s="142" t="str">
        <f>IFERROR(VLOOKUP('DERS YÜKLERİ'!$B$40,T136:AA136,8,0),"")</f>
        <v/>
      </c>
      <c r="BM136" s="142" t="str">
        <f>IFERROR(VLOOKUP('DERS YÜKLERİ'!$B$41,T136:AA136,8,0),"")</f>
        <v/>
      </c>
      <c r="BN136" s="142" t="str">
        <f>IFERROR(VLOOKUP('DERS YÜKLERİ'!$B$42,T136:AA136,8,0),"")</f>
        <v/>
      </c>
      <c r="BO136" s="142" t="str">
        <f>IFERROR(VLOOKUP('DERS YÜKLERİ'!$B$43,T136:AA136,8,0),"")</f>
        <v/>
      </c>
      <c r="BP136" s="142" t="str">
        <f>IFERROR(VLOOKUP('DERS YÜKLERİ'!$B$44,T136:AA136,8,0),"")</f>
        <v/>
      </c>
      <c r="BQ136" s="142" t="str">
        <f>IFERROR(VLOOKUP('DERS YÜKLERİ'!$B$45,T136:AA136,8,0),"")</f>
        <v/>
      </c>
      <c r="BR136" s="142" t="str">
        <f>IFERROR(VLOOKUP('DERS YÜKLERİ'!$B$46,T136:AA136,8,0),"")</f>
        <v/>
      </c>
      <c r="BS136" s="142" t="str">
        <f>IFERROR(VLOOKUP('DERS YÜKLERİ'!$B$47,T136:AA136,8,0),"")</f>
        <v/>
      </c>
      <c r="BT136" s="26"/>
    </row>
    <row r="137" spans="1:72" ht="19.5" hidden="1" customHeight="1" outlineLevel="1">
      <c r="A137" s="110" t="b">
        <v>0</v>
      </c>
      <c r="B137" s="112" t="str">
        <f t="shared" si="20"/>
        <v>KAPALI</v>
      </c>
      <c r="C137" s="1030"/>
      <c r="D137" s="115" t="str">
        <f>IFERROR(VLOOKUP(F137,'LİSTE-FORMÜLLER'!F:L,2,0),"-")</f>
        <v>-</v>
      </c>
      <c r="E137" s="116" t="str">
        <f>IFERROR(VLOOKUP(F137,'LİSTE-FORMÜLLER'!F:L,3,0),"-")</f>
        <v>-</v>
      </c>
      <c r="F137" s="819"/>
      <c r="G137" s="842" t="str">
        <f>IFERROR(VLOOKUP(F137,'LİSTE-FORMÜLLER'!F:L,5,0),"")</f>
        <v/>
      </c>
      <c r="H137" s="115" t="str">
        <f>IFERROR(VLOOKUP(F137,'LİSTE-FORMÜLLER'!F:L,7,0),"-")</f>
        <v>-</v>
      </c>
      <c r="I137" s="387"/>
      <c r="J137" s="388"/>
      <c r="K137" s="203"/>
      <c r="L137" s="121">
        <f t="shared" si="21"/>
        <v>2</v>
      </c>
      <c r="M137" s="121" t="str">
        <f>IFERROR(VLOOKUP(I137,'LİSTE-FORMÜLLER'!$B$2:$C$89,2,0),"*")</f>
        <v>*</v>
      </c>
      <c r="N137" s="20"/>
      <c r="O137" s="21"/>
      <c r="P137" s="21"/>
      <c r="Q137" s="21"/>
      <c r="R137" s="579" t="s">
        <v>876</v>
      </c>
      <c r="S137" s="130" t="e">
        <f t="shared" si="22"/>
        <v>#N/A</v>
      </c>
      <c r="T137" s="175" t="str">
        <f t="shared" si="25"/>
        <v>-</v>
      </c>
      <c r="U137" s="178">
        <f>COUNTIF('DERS PROGRAMI'!$K$5:$L$55,R137)</f>
        <v>73</v>
      </c>
      <c r="V137" s="180">
        <f>COUNTIF('DERS PROGRAMI'!$K$62:$L$106,R137)</f>
        <v>58</v>
      </c>
      <c r="W137" s="846" t="e">
        <f>VLOOKUP(U137,'LİSTE-FORMÜLLER'!$U$1:$V$4,2,0)</f>
        <v>#N/A</v>
      </c>
      <c r="X137" s="847" t="e">
        <f>VLOOKUP(V137,'LİSTE-FORMÜLLER'!$U$1:$V$4,2,0)</f>
        <v>#N/A</v>
      </c>
      <c r="Y137" s="26"/>
      <c r="Z137" s="142" t="s">
        <v>876</v>
      </c>
      <c r="AA137" s="144" t="e">
        <f t="shared" si="24"/>
        <v>#VALUE!</v>
      </c>
      <c r="AB137" s="148" t="str">
        <f>IFERROR(VLOOKUP('DERS YÜKLERİ'!$B$3,T137:AA137,8,0),"")</f>
        <v/>
      </c>
      <c r="AC137" s="142" t="str">
        <f>IFERROR(VLOOKUP('DERS YÜKLERİ'!$B$4,T137:AA137,8,0),"")</f>
        <v/>
      </c>
      <c r="AD137" s="142" t="str">
        <f>IFERROR(VLOOKUP('DERS YÜKLERİ'!$B$5,T137:AA137,8,0),"")</f>
        <v/>
      </c>
      <c r="AE137" s="142" t="str">
        <f>IFERROR(VLOOKUP('DERS YÜKLERİ'!$B$6,T137:AA137,8,0),"")</f>
        <v/>
      </c>
      <c r="AF137" s="142" t="str">
        <f>IFERROR(VLOOKUP('DERS YÜKLERİ'!$B$7,T137:AA137,8,0),"")</f>
        <v/>
      </c>
      <c r="AG137" s="142" t="str">
        <f>IFERROR(VLOOKUP('DERS YÜKLERİ'!$B$8,T137:AA137,8,0),"")</f>
        <v/>
      </c>
      <c r="AH137" s="142" t="str">
        <f>IFERROR(VLOOKUP('DERS YÜKLERİ'!$B$9,T137:AA137,8,0),"")</f>
        <v/>
      </c>
      <c r="AI137" s="142" t="str">
        <f>IFERROR(VLOOKUP('DERS YÜKLERİ'!$B$10,T137:AA137,8,0),"")</f>
        <v/>
      </c>
      <c r="AJ137" s="142" t="str">
        <f>IFERROR(VLOOKUP('DERS YÜKLERİ'!$B$11,T137:AA137,8,0),"")</f>
        <v/>
      </c>
      <c r="AK137" s="142" t="str">
        <f>IFERROR(VLOOKUP('DERS YÜKLERİ'!$B$12,T137:AA137,8,0),"")</f>
        <v/>
      </c>
      <c r="AL137" s="142" t="str">
        <f>IFERROR(VLOOKUP('DERS YÜKLERİ'!$B$13,T137:AA137,8,0),"")</f>
        <v/>
      </c>
      <c r="AM137" s="142" t="str">
        <f>IFERROR(VLOOKUP('DERS YÜKLERİ'!$B$14,T137:AA137,8,0),"")</f>
        <v/>
      </c>
      <c r="AN137" s="142" t="str">
        <f>IFERROR(VLOOKUP('DERS YÜKLERİ'!$B$15,T137:AA137,8,0),"")</f>
        <v/>
      </c>
      <c r="AO137" s="142" t="str">
        <f>IFERROR(VLOOKUP('DERS YÜKLERİ'!$B$16,T137:AA137,8,0),"")</f>
        <v/>
      </c>
      <c r="AP137" s="142" t="str">
        <f>IFERROR(VLOOKUP('DERS YÜKLERİ'!$B$17,T137:AA137,8,0),"")</f>
        <v/>
      </c>
      <c r="AQ137" s="142" t="str">
        <f>IFERROR(VLOOKUP('DERS YÜKLERİ'!$B$18,T137:AA137,8,0),"")</f>
        <v/>
      </c>
      <c r="AR137" s="142" t="str">
        <f>IFERROR(VLOOKUP('DERS YÜKLERİ'!$B$19,T137:AA137,8,0),"")</f>
        <v/>
      </c>
      <c r="AS137" s="142" t="str">
        <f>IFERROR(VLOOKUP('DERS YÜKLERİ'!$B$20,T137:AA137,8,0),"")</f>
        <v/>
      </c>
      <c r="AT137" s="142" t="str">
        <f>IFERROR(VLOOKUP('DERS YÜKLERİ'!$B$21,T137:AA137,8,0),"")</f>
        <v/>
      </c>
      <c r="AU137" s="142" t="str">
        <f>IFERROR(VLOOKUP('DERS YÜKLERİ'!$B$22,T137:AA137,8,0),"")</f>
        <v/>
      </c>
      <c r="AV137" s="142" t="str">
        <f>IFERROR(VLOOKUP('DERS YÜKLERİ'!$B$23,T137:AA137,8,0),"")</f>
        <v/>
      </c>
      <c r="AW137" s="142" t="str">
        <f>IFERROR(VLOOKUP('DERS YÜKLERİ'!$B$25,T137:AA137,8,0),"")</f>
        <v/>
      </c>
      <c r="AX137" s="142" t="str">
        <f>IFERROR(VLOOKUP('DERS YÜKLERİ'!$B$26,T137:AA137,8,0),"")</f>
        <v/>
      </c>
      <c r="AY137" s="142" t="str">
        <f>IFERROR(VLOOKUP('DERS YÜKLERİ'!$B$27,T137:AA137,8,0),"")</f>
        <v/>
      </c>
      <c r="AZ137" s="142" t="str">
        <f>IFERROR(VLOOKUP('DERS YÜKLERİ'!$B$28,T137:AA137,8,0),"")</f>
        <v/>
      </c>
      <c r="BA137" s="142" t="str">
        <f>IFERROR(VLOOKUP('DERS YÜKLERİ'!$B$29,T137:AA137,8,0),"")</f>
        <v/>
      </c>
      <c r="BB137" s="142" t="str">
        <f>IFERROR(VLOOKUP('DERS YÜKLERİ'!$B$30,T137:AA137,8,0),"")</f>
        <v/>
      </c>
      <c r="BC137" s="142" t="str">
        <f>IFERROR(VLOOKUP('DERS YÜKLERİ'!$B$31,T137:AA137,8,0),"")</f>
        <v/>
      </c>
      <c r="BD137" s="142" t="str">
        <f>IFERROR(VLOOKUP('DERS YÜKLERİ'!$B$32,T137:AA137,8,0),"")</f>
        <v/>
      </c>
      <c r="BE137" s="142" t="str">
        <f>IFERROR(VLOOKUP('DERS YÜKLERİ'!$B$33,T137:AA137,8,0),"")</f>
        <v/>
      </c>
      <c r="BF137" s="142" t="str">
        <f>IFERROR(VLOOKUP('DERS YÜKLERİ'!$B$34,T137:AA137,8,0),"")</f>
        <v/>
      </c>
      <c r="BG137" s="142" t="str">
        <f>IFERROR(VLOOKUP('DERS YÜKLERİ'!$B$35,T137:AA137,8,0),"")</f>
        <v/>
      </c>
      <c r="BH137" s="142" t="str">
        <f>IFERROR(VLOOKUP('DERS YÜKLERİ'!$B$36,T137:AA137,8,0),"")</f>
        <v/>
      </c>
      <c r="BI137" s="142" t="str">
        <f>IFERROR(VLOOKUP('DERS YÜKLERİ'!$B$37,T137:AA137,8,0),"")</f>
        <v/>
      </c>
      <c r="BJ137" s="142" t="str">
        <f>IFERROR(VLOOKUP('DERS YÜKLERİ'!$B$38,T137:AA137,8,0),"")</f>
        <v/>
      </c>
      <c r="BK137" s="142" t="str">
        <f>IFERROR(VLOOKUP('DERS YÜKLERİ'!$B$39,T137:AA137,8,0),"")</f>
        <v/>
      </c>
      <c r="BL137" s="142" t="str">
        <f>IFERROR(VLOOKUP('DERS YÜKLERİ'!$B$40,T137:AA137,8,0),"")</f>
        <v/>
      </c>
      <c r="BM137" s="142" t="str">
        <f>IFERROR(VLOOKUP('DERS YÜKLERİ'!$B$41,T137:AA137,8,0),"")</f>
        <v/>
      </c>
      <c r="BN137" s="142" t="str">
        <f>IFERROR(VLOOKUP('DERS YÜKLERİ'!$B$42,T137:AA137,8,0),"")</f>
        <v/>
      </c>
      <c r="BO137" s="142" t="str">
        <f>IFERROR(VLOOKUP('DERS YÜKLERİ'!$B$43,T137:AA137,8,0),"")</f>
        <v/>
      </c>
      <c r="BP137" s="142" t="str">
        <f>IFERROR(VLOOKUP('DERS YÜKLERİ'!$B$44,T137:AA137,8,0),"")</f>
        <v/>
      </c>
      <c r="BQ137" s="142" t="str">
        <f>IFERROR(VLOOKUP('DERS YÜKLERİ'!$B$45,T137:AA137,8,0),"")</f>
        <v/>
      </c>
      <c r="BR137" s="142" t="str">
        <f>IFERROR(VLOOKUP('DERS YÜKLERİ'!$B$46,T137:AA137,8,0),"")</f>
        <v/>
      </c>
      <c r="BS137" s="142" t="str">
        <f>IFERROR(VLOOKUP('DERS YÜKLERİ'!$B$47,T137:AA137,8,0),"")</f>
        <v/>
      </c>
      <c r="BT137" s="26"/>
    </row>
    <row r="138" spans="1:72" ht="19.5" hidden="1" customHeight="1">
      <c r="A138" s="110" t="b">
        <v>0</v>
      </c>
      <c r="B138" s="112" t="str">
        <f t="shared" si="20"/>
        <v>KAPALI</v>
      </c>
      <c r="C138" s="1030"/>
      <c r="D138" s="115" t="str">
        <f>IFERROR(VLOOKUP(F138,'LİSTE-FORMÜLLER'!F:L,2,0),"-")</f>
        <v>-</v>
      </c>
      <c r="E138" s="116" t="str">
        <f>IFERROR(VLOOKUP(F138,'LİSTE-FORMÜLLER'!F:L,3,0),"-")</f>
        <v>-</v>
      </c>
      <c r="F138" s="117"/>
      <c r="G138" s="842" t="str">
        <f>IFERROR(VLOOKUP(F138,'LİSTE-FORMÜLLER'!F:L,5,0),"")</f>
        <v/>
      </c>
      <c r="H138" s="115" t="str">
        <f>IFERROR(VLOOKUP(F138,'LİSTE-FORMÜLLER'!F:L,7,0),"-")</f>
        <v>-</v>
      </c>
      <c r="I138" s="387"/>
      <c r="J138" s="388"/>
      <c r="K138" s="203"/>
      <c r="L138" s="121">
        <f t="shared" si="21"/>
        <v>2</v>
      </c>
      <c r="M138" s="121" t="str">
        <f>IFERROR(VLOOKUP(I138,'LİSTE-FORMÜLLER'!$B$2:$C$89,2,0),"*")</f>
        <v>*</v>
      </c>
      <c r="N138" s="20"/>
      <c r="O138" s="21"/>
      <c r="P138" s="21"/>
      <c r="Q138" s="21"/>
      <c r="R138" s="579" t="s">
        <v>876</v>
      </c>
      <c r="S138" s="130" t="e">
        <f t="shared" si="22"/>
        <v>#N/A</v>
      </c>
      <c r="T138" s="175" t="str">
        <f t="shared" si="25"/>
        <v>-</v>
      </c>
      <c r="U138" s="178">
        <f>COUNTIF('DERS PROGRAMI'!$K$5:$L$55,R138)</f>
        <v>73</v>
      </c>
      <c r="V138" s="180">
        <f>COUNTIF('DERS PROGRAMI'!$K$62:$L$106,R138)</f>
        <v>58</v>
      </c>
      <c r="W138" s="846" t="e">
        <f>VLOOKUP(U138,'LİSTE-FORMÜLLER'!$U$1:$V$4,2,0)</f>
        <v>#N/A</v>
      </c>
      <c r="X138" s="847" t="e">
        <f>VLOOKUP(V138,'LİSTE-FORMÜLLER'!$U$1:$V$4,2,0)</f>
        <v>#N/A</v>
      </c>
      <c r="Y138" s="26"/>
      <c r="Z138" s="142" t="s">
        <v>876</v>
      </c>
      <c r="AA138" s="144" t="e">
        <f t="shared" si="24"/>
        <v>#VALUE!</v>
      </c>
      <c r="AB138" s="148" t="str">
        <f>IFERROR(VLOOKUP('DERS YÜKLERİ'!$B$3,T138:AA138,8,0),"")</f>
        <v/>
      </c>
      <c r="AC138" s="142" t="str">
        <f>IFERROR(VLOOKUP('DERS YÜKLERİ'!$B$4,T138:AA138,8,0),"")</f>
        <v/>
      </c>
      <c r="AD138" s="142" t="str">
        <f>IFERROR(VLOOKUP('DERS YÜKLERİ'!$B$5,T138:AA138,8,0),"")</f>
        <v/>
      </c>
      <c r="AE138" s="142" t="str">
        <f>IFERROR(VLOOKUP('DERS YÜKLERİ'!$B$6,T138:AA138,8,0),"")</f>
        <v/>
      </c>
      <c r="AF138" s="142" t="str">
        <f>IFERROR(VLOOKUP('DERS YÜKLERİ'!$B$7,T138:AA138,8,0),"")</f>
        <v/>
      </c>
      <c r="AG138" s="142" t="str">
        <f>IFERROR(VLOOKUP('DERS YÜKLERİ'!$B$8,T138:AA138,8,0),"")</f>
        <v/>
      </c>
      <c r="AH138" s="142" t="str">
        <f>IFERROR(VLOOKUP('DERS YÜKLERİ'!$B$9,T138:AA138,8,0),"")</f>
        <v/>
      </c>
      <c r="AI138" s="142" t="str">
        <f>IFERROR(VLOOKUP('DERS YÜKLERİ'!$B$10,T138:AA138,8,0),"")</f>
        <v/>
      </c>
      <c r="AJ138" s="142" t="str">
        <f>IFERROR(VLOOKUP('DERS YÜKLERİ'!$B$11,T138:AA138,8,0),"")</f>
        <v/>
      </c>
      <c r="AK138" s="142" t="str">
        <f>IFERROR(VLOOKUP('DERS YÜKLERİ'!$B$12,T138:AA138,8,0),"")</f>
        <v/>
      </c>
      <c r="AL138" s="142" t="str">
        <f>IFERROR(VLOOKUP('DERS YÜKLERİ'!$B$13,T138:AA138,8,0),"")</f>
        <v/>
      </c>
      <c r="AM138" s="142" t="str">
        <f>IFERROR(VLOOKUP('DERS YÜKLERİ'!$B$14,T138:AA138,8,0),"")</f>
        <v/>
      </c>
      <c r="AN138" s="142" t="str">
        <f>IFERROR(VLOOKUP('DERS YÜKLERİ'!$B$15,T138:AA138,8,0),"")</f>
        <v/>
      </c>
      <c r="AO138" s="142" t="str">
        <f>IFERROR(VLOOKUP('DERS YÜKLERİ'!$B$16,T138:AA138,8,0),"")</f>
        <v/>
      </c>
      <c r="AP138" s="142" t="str">
        <f>IFERROR(VLOOKUP('DERS YÜKLERİ'!$B$17,T138:AA138,8,0),"")</f>
        <v/>
      </c>
      <c r="AQ138" s="142" t="str">
        <f>IFERROR(VLOOKUP('DERS YÜKLERİ'!$B$18,T138:AA138,8,0),"")</f>
        <v/>
      </c>
      <c r="AR138" s="142" t="str">
        <f>IFERROR(VLOOKUP('DERS YÜKLERİ'!$B$19,T138:AA138,8,0),"")</f>
        <v/>
      </c>
      <c r="AS138" s="142" t="str">
        <f>IFERROR(VLOOKUP('DERS YÜKLERİ'!$B$20,T138:AA138,8,0),"")</f>
        <v/>
      </c>
      <c r="AT138" s="142" t="str">
        <f>IFERROR(VLOOKUP('DERS YÜKLERİ'!$B$21,T138:AA138,8,0),"")</f>
        <v/>
      </c>
      <c r="AU138" s="142" t="str">
        <f>IFERROR(VLOOKUP('DERS YÜKLERİ'!$B$22,T138:AA138,8,0),"")</f>
        <v/>
      </c>
      <c r="AV138" s="142" t="str">
        <f>IFERROR(VLOOKUP('DERS YÜKLERİ'!$B$23,T138:AA138,8,0),"")</f>
        <v/>
      </c>
      <c r="AW138" s="142" t="str">
        <f>IFERROR(VLOOKUP('DERS YÜKLERİ'!$B$25,T138:AA138,8,0),"")</f>
        <v/>
      </c>
      <c r="AX138" s="142" t="str">
        <f>IFERROR(VLOOKUP('DERS YÜKLERİ'!$B$26,T138:AA138,8,0),"")</f>
        <v/>
      </c>
      <c r="AY138" s="142" t="str">
        <f>IFERROR(VLOOKUP('DERS YÜKLERİ'!$B$27,T138:AA138,8,0),"")</f>
        <v/>
      </c>
      <c r="AZ138" s="142" t="str">
        <f>IFERROR(VLOOKUP('DERS YÜKLERİ'!$B$28,T138:AA138,8,0),"")</f>
        <v/>
      </c>
      <c r="BA138" s="142" t="str">
        <f>IFERROR(VLOOKUP('DERS YÜKLERİ'!$B$29,T138:AA138,8,0),"")</f>
        <v/>
      </c>
      <c r="BB138" s="142" t="str">
        <f>IFERROR(VLOOKUP('DERS YÜKLERİ'!$B$30,T138:AA138,8,0),"")</f>
        <v/>
      </c>
      <c r="BC138" s="142" t="str">
        <f>IFERROR(VLOOKUP('DERS YÜKLERİ'!$B$31,T138:AA138,8,0),"")</f>
        <v/>
      </c>
      <c r="BD138" s="142" t="str">
        <f>IFERROR(VLOOKUP('DERS YÜKLERİ'!$B$32,T138:AA138,8,0),"")</f>
        <v/>
      </c>
      <c r="BE138" s="142" t="str">
        <f>IFERROR(VLOOKUP('DERS YÜKLERİ'!$B$33,T138:AA138,8,0),"")</f>
        <v/>
      </c>
      <c r="BF138" s="142" t="str">
        <f>IFERROR(VLOOKUP('DERS YÜKLERİ'!$B$34,T138:AA138,8,0),"")</f>
        <v/>
      </c>
      <c r="BG138" s="142" t="str">
        <f>IFERROR(VLOOKUP('DERS YÜKLERİ'!$B$35,T138:AA138,8,0),"")</f>
        <v/>
      </c>
      <c r="BH138" s="142" t="str">
        <f>IFERROR(VLOOKUP('DERS YÜKLERİ'!$B$36,T138:AA138,8,0),"")</f>
        <v/>
      </c>
      <c r="BI138" s="142" t="str">
        <f>IFERROR(VLOOKUP('DERS YÜKLERİ'!$B$37,T138:AA138,8,0),"")</f>
        <v/>
      </c>
      <c r="BJ138" s="142" t="str">
        <f>IFERROR(VLOOKUP('DERS YÜKLERİ'!$B$38,T138:AA138,8,0),"")</f>
        <v/>
      </c>
      <c r="BK138" s="142" t="str">
        <f>IFERROR(VLOOKUP('DERS YÜKLERİ'!$B$39,T138:AA138,8,0),"")</f>
        <v/>
      </c>
      <c r="BL138" s="142" t="str">
        <f>IFERROR(VLOOKUP('DERS YÜKLERİ'!$B$40,T138:AA138,8,0),"")</f>
        <v/>
      </c>
      <c r="BM138" s="142" t="str">
        <f>IFERROR(VLOOKUP('DERS YÜKLERİ'!$B$41,T138:AA138,8,0),"")</f>
        <v/>
      </c>
      <c r="BN138" s="142" t="str">
        <f>IFERROR(VLOOKUP('DERS YÜKLERİ'!$B$42,T138:AA138,8,0),"")</f>
        <v/>
      </c>
      <c r="BO138" s="142" t="str">
        <f>IFERROR(VLOOKUP('DERS YÜKLERİ'!$B$43,T138:AA138,8,0),"")</f>
        <v/>
      </c>
      <c r="BP138" s="142" t="str">
        <f>IFERROR(VLOOKUP('DERS YÜKLERİ'!$B$44,T138:AA138,8,0),"")</f>
        <v/>
      </c>
      <c r="BQ138" s="142" t="str">
        <f>IFERROR(VLOOKUP('DERS YÜKLERİ'!$B$45,T138:AA138,8,0),"")</f>
        <v/>
      </c>
      <c r="BR138" s="142" t="str">
        <f>IFERROR(VLOOKUP('DERS YÜKLERİ'!$B$46,T138:AA138,8,0),"")</f>
        <v/>
      </c>
      <c r="BS138" s="142" t="str">
        <f>IFERROR(VLOOKUP('DERS YÜKLERİ'!$B$47,T138:AA138,8,0),"")</f>
        <v/>
      </c>
      <c r="BT138" s="26"/>
    </row>
    <row r="139" spans="1:72" ht="19.5" hidden="1" customHeight="1" outlineLevel="1">
      <c r="A139" s="110" t="b">
        <v>0</v>
      </c>
      <c r="B139" s="112" t="str">
        <f t="shared" si="20"/>
        <v>KAPALI</v>
      </c>
      <c r="C139" s="1030"/>
      <c r="D139" s="115" t="str">
        <f>IFERROR(VLOOKUP(F139,'LİSTE-FORMÜLLER'!F:L,2,0),"-")</f>
        <v>-</v>
      </c>
      <c r="E139" s="116" t="str">
        <f>IFERROR(VLOOKUP(F139,'LİSTE-FORMÜLLER'!F:L,3,0),"-")</f>
        <v>-</v>
      </c>
      <c r="F139" s="819"/>
      <c r="G139" s="842" t="str">
        <f>IFERROR(VLOOKUP(F139,'LİSTE-FORMÜLLER'!F:L,5,0),"")</f>
        <v/>
      </c>
      <c r="H139" s="115" t="str">
        <f>IFERROR(VLOOKUP(F139,'LİSTE-FORMÜLLER'!F:L,7,0),"-")</f>
        <v>-</v>
      </c>
      <c r="I139" s="387"/>
      <c r="J139" s="388"/>
      <c r="K139" s="203"/>
      <c r="L139" s="121">
        <f t="shared" si="21"/>
        <v>2</v>
      </c>
      <c r="M139" s="121" t="str">
        <f>IFERROR(VLOOKUP(I139,'LİSTE-FORMÜLLER'!$B$2:$C$89,2,0),"*")</f>
        <v>*</v>
      </c>
      <c r="N139" s="20"/>
      <c r="O139" s="21"/>
      <c r="P139" s="21"/>
      <c r="Q139" s="21"/>
      <c r="R139" s="579" t="s">
        <v>876</v>
      </c>
      <c r="S139" s="130" t="e">
        <f t="shared" si="22"/>
        <v>#N/A</v>
      </c>
      <c r="T139" s="175" t="str">
        <f t="shared" si="25"/>
        <v>-</v>
      </c>
      <c r="U139" s="178">
        <f>COUNTIF('DERS PROGRAMI'!$K$5:$L$55,R139)</f>
        <v>73</v>
      </c>
      <c r="V139" s="180">
        <f>COUNTIF('DERS PROGRAMI'!$K$62:$L$106,R139)</f>
        <v>58</v>
      </c>
      <c r="W139" s="846" t="e">
        <f>VLOOKUP(U139,'LİSTE-FORMÜLLER'!$U$1:$V$4,2,0)</f>
        <v>#N/A</v>
      </c>
      <c r="X139" s="847" t="e">
        <f>VLOOKUP(V139,'LİSTE-FORMÜLLER'!$U$1:$V$4,2,0)</f>
        <v>#N/A</v>
      </c>
      <c r="Y139" s="26"/>
      <c r="Z139" s="142" t="s">
        <v>876</v>
      </c>
      <c r="AA139" s="144" t="e">
        <f t="shared" si="24"/>
        <v>#VALUE!</v>
      </c>
      <c r="AB139" s="148" t="str">
        <f>IFERROR(VLOOKUP('DERS YÜKLERİ'!$B$3,T139:AA139,8,0),"")</f>
        <v/>
      </c>
      <c r="AC139" s="142" t="str">
        <f>IFERROR(VLOOKUP('DERS YÜKLERİ'!$B$4,T139:AA139,8,0),"")</f>
        <v/>
      </c>
      <c r="AD139" s="142" t="str">
        <f>IFERROR(VLOOKUP('DERS YÜKLERİ'!$B$5,T139:AA139,8,0),"")</f>
        <v/>
      </c>
      <c r="AE139" s="142" t="str">
        <f>IFERROR(VLOOKUP('DERS YÜKLERİ'!$B$6,T139:AA139,8,0),"")</f>
        <v/>
      </c>
      <c r="AF139" s="142" t="str">
        <f>IFERROR(VLOOKUP('DERS YÜKLERİ'!$B$7,T139:AA139,8,0),"")</f>
        <v/>
      </c>
      <c r="AG139" s="142" t="str">
        <f>IFERROR(VLOOKUP('DERS YÜKLERİ'!$B$8,T139:AA139,8,0),"")</f>
        <v/>
      </c>
      <c r="AH139" s="142" t="str">
        <f>IFERROR(VLOOKUP('DERS YÜKLERİ'!$B$9,T139:AA139,8,0),"")</f>
        <v/>
      </c>
      <c r="AI139" s="142" t="str">
        <f>IFERROR(VLOOKUP('DERS YÜKLERİ'!$B$10,T139:AA139,8,0),"")</f>
        <v/>
      </c>
      <c r="AJ139" s="142" t="str">
        <f>IFERROR(VLOOKUP('DERS YÜKLERİ'!$B$11,T139:AA139,8,0),"")</f>
        <v/>
      </c>
      <c r="AK139" s="142" t="str">
        <f>IFERROR(VLOOKUP('DERS YÜKLERİ'!$B$12,T139:AA139,8,0),"")</f>
        <v/>
      </c>
      <c r="AL139" s="142" t="str">
        <f>IFERROR(VLOOKUP('DERS YÜKLERİ'!$B$13,T139:AA139,8,0),"")</f>
        <v/>
      </c>
      <c r="AM139" s="142" t="str">
        <f>IFERROR(VLOOKUP('DERS YÜKLERİ'!$B$14,T139:AA139,8,0),"")</f>
        <v/>
      </c>
      <c r="AN139" s="142" t="str">
        <f>IFERROR(VLOOKUP('DERS YÜKLERİ'!$B$15,T139:AA139,8,0),"")</f>
        <v/>
      </c>
      <c r="AO139" s="142" t="str">
        <f>IFERROR(VLOOKUP('DERS YÜKLERİ'!$B$16,T139:AA139,8,0),"")</f>
        <v/>
      </c>
      <c r="AP139" s="142" t="str">
        <f>IFERROR(VLOOKUP('DERS YÜKLERİ'!$B$17,T139:AA139,8,0),"")</f>
        <v/>
      </c>
      <c r="AQ139" s="142" t="str">
        <f>IFERROR(VLOOKUP('DERS YÜKLERİ'!$B$18,T139:AA139,8,0),"")</f>
        <v/>
      </c>
      <c r="AR139" s="142" t="str">
        <f>IFERROR(VLOOKUP('DERS YÜKLERİ'!$B$19,T139:AA139,8,0),"")</f>
        <v/>
      </c>
      <c r="AS139" s="142" t="str">
        <f>IFERROR(VLOOKUP('DERS YÜKLERİ'!$B$20,T139:AA139,8,0),"")</f>
        <v/>
      </c>
      <c r="AT139" s="142" t="str">
        <f>IFERROR(VLOOKUP('DERS YÜKLERİ'!$B$21,T139:AA139,8,0),"")</f>
        <v/>
      </c>
      <c r="AU139" s="142" t="str">
        <f>IFERROR(VLOOKUP('DERS YÜKLERİ'!$B$22,T139:AA139,8,0),"")</f>
        <v/>
      </c>
      <c r="AV139" s="142" t="str">
        <f>IFERROR(VLOOKUP('DERS YÜKLERİ'!$B$23,T139:AA139,8,0),"")</f>
        <v/>
      </c>
      <c r="AW139" s="142" t="str">
        <f>IFERROR(VLOOKUP('DERS YÜKLERİ'!$B$25,T139:AA139,8,0),"")</f>
        <v/>
      </c>
      <c r="AX139" s="142" t="str">
        <f>IFERROR(VLOOKUP('DERS YÜKLERİ'!$B$26,T139:AA139,8,0),"")</f>
        <v/>
      </c>
      <c r="AY139" s="142" t="str">
        <f>IFERROR(VLOOKUP('DERS YÜKLERİ'!$B$27,T139:AA139,8,0),"")</f>
        <v/>
      </c>
      <c r="AZ139" s="142" t="str">
        <f>IFERROR(VLOOKUP('DERS YÜKLERİ'!$B$28,T139:AA139,8,0),"")</f>
        <v/>
      </c>
      <c r="BA139" s="142" t="str">
        <f>IFERROR(VLOOKUP('DERS YÜKLERİ'!$B$29,T139:AA139,8,0),"")</f>
        <v/>
      </c>
      <c r="BB139" s="142" t="str">
        <f>IFERROR(VLOOKUP('DERS YÜKLERİ'!$B$30,T139:AA139,8,0),"")</f>
        <v/>
      </c>
      <c r="BC139" s="142" t="str">
        <f>IFERROR(VLOOKUP('DERS YÜKLERİ'!$B$31,T139:AA139,8,0),"")</f>
        <v/>
      </c>
      <c r="BD139" s="142" t="str">
        <f>IFERROR(VLOOKUP('DERS YÜKLERİ'!$B$32,T139:AA139,8,0),"")</f>
        <v/>
      </c>
      <c r="BE139" s="142" t="str">
        <f>IFERROR(VLOOKUP('DERS YÜKLERİ'!$B$33,T139:AA139,8,0),"")</f>
        <v/>
      </c>
      <c r="BF139" s="142" t="str">
        <f>IFERROR(VLOOKUP('DERS YÜKLERİ'!$B$34,T139:AA139,8,0),"")</f>
        <v/>
      </c>
      <c r="BG139" s="142" t="str">
        <f>IFERROR(VLOOKUP('DERS YÜKLERİ'!$B$35,T139:AA139,8,0),"")</f>
        <v/>
      </c>
      <c r="BH139" s="142" t="str">
        <f>IFERROR(VLOOKUP('DERS YÜKLERİ'!$B$36,T139:AA139,8,0),"")</f>
        <v/>
      </c>
      <c r="BI139" s="142" t="str">
        <f>IFERROR(VLOOKUP('DERS YÜKLERİ'!$B$37,T139:AA139,8,0),"")</f>
        <v/>
      </c>
      <c r="BJ139" s="142" t="str">
        <f>IFERROR(VLOOKUP('DERS YÜKLERİ'!$B$38,T139:AA139,8,0),"")</f>
        <v/>
      </c>
      <c r="BK139" s="142" t="str">
        <f>IFERROR(VLOOKUP('DERS YÜKLERİ'!$B$39,T139:AA139,8,0),"")</f>
        <v/>
      </c>
      <c r="BL139" s="142" t="str">
        <f>IFERROR(VLOOKUP('DERS YÜKLERİ'!$B$40,T139:AA139,8,0),"")</f>
        <v/>
      </c>
      <c r="BM139" s="142" t="str">
        <f>IFERROR(VLOOKUP('DERS YÜKLERİ'!$B$41,T139:AA139,8,0),"")</f>
        <v/>
      </c>
      <c r="BN139" s="142" t="str">
        <f>IFERROR(VLOOKUP('DERS YÜKLERİ'!$B$42,T139:AA139,8,0),"")</f>
        <v/>
      </c>
      <c r="BO139" s="142" t="str">
        <f>IFERROR(VLOOKUP('DERS YÜKLERİ'!$B$43,T139:AA139,8,0),"")</f>
        <v/>
      </c>
      <c r="BP139" s="142" t="str">
        <f>IFERROR(VLOOKUP('DERS YÜKLERİ'!$B$44,T139:AA139,8,0),"")</f>
        <v/>
      </c>
      <c r="BQ139" s="142" t="str">
        <f>IFERROR(VLOOKUP('DERS YÜKLERİ'!$B$45,T139:AA139,8,0),"")</f>
        <v/>
      </c>
      <c r="BR139" s="142" t="str">
        <f>IFERROR(VLOOKUP('DERS YÜKLERİ'!$B$46,T139:AA139,8,0),"")</f>
        <v/>
      </c>
      <c r="BS139" s="142" t="str">
        <f>IFERROR(VLOOKUP('DERS YÜKLERİ'!$B$47,T139:AA139,8,0),"")</f>
        <v/>
      </c>
      <c r="BT139" s="26"/>
    </row>
    <row r="140" spans="1:72" ht="19.5" hidden="1" customHeight="1">
      <c r="A140" s="110" t="b">
        <v>0</v>
      </c>
      <c r="B140" s="112" t="str">
        <f t="shared" si="20"/>
        <v>KAPALI</v>
      </c>
      <c r="C140" s="1030"/>
      <c r="D140" s="115" t="str">
        <f>IFERROR(VLOOKUP(F140,'LİSTE-FORMÜLLER'!F:L,2,0),"-")</f>
        <v>-</v>
      </c>
      <c r="E140" s="116" t="str">
        <f>IFERROR(VLOOKUP(F140,'LİSTE-FORMÜLLER'!F:L,3,0),"-")</f>
        <v>-</v>
      </c>
      <c r="F140" s="117"/>
      <c r="G140" s="842" t="str">
        <f>IFERROR(VLOOKUP(F140,'LİSTE-FORMÜLLER'!F:L,5,0),"")</f>
        <v/>
      </c>
      <c r="H140" s="115" t="str">
        <f>IFERROR(VLOOKUP(F140,'LİSTE-FORMÜLLER'!F:L,7,0),"-")</f>
        <v>-</v>
      </c>
      <c r="I140" s="387"/>
      <c r="J140" s="388"/>
      <c r="K140" s="203"/>
      <c r="L140" s="121">
        <f t="shared" si="21"/>
        <v>2</v>
      </c>
      <c r="M140" s="121" t="str">
        <f>IFERROR(VLOOKUP(I140,'LİSTE-FORMÜLLER'!$B$2:$C$89,2,0),"*")</f>
        <v>*</v>
      </c>
      <c r="N140" s="20"/>
      <c r="O140" s="21"/>
      <c r="P140" s="21"/>
      <c r="Q140" s="21"/>
      <c r="R140" s="579" t="s">
        <v>876</v>
      </c>
      <c r="S140" s="130" t="e">
        <f t="shared" si="22"/>
        <v>#N/A</v>
      </c>
      <c r="T140" s="175" t="str">
        <f t="shared" si="25"/>
        <v>-</v>
      </c>
      <c r="U140" s="178">
        <f>COUNTIF('DERS PROGRAMI'!$K$5:$L$55,R140)</f>
        <v>73</v>
      </c>
      <c r="V140" s="180">
        <f>COUNTIF('DERS PROGRAMI'!$K$62:$L$106,R140)</f>
        <v>58</v>
      </c>
      <c r="W140" s="846" t="e">
        <f>VLOOKUP(U140,'LİSTE-FORMÜLLER'!$U$1:$V$4,2,0)</f>
        <v>#N/A</v>
      </c>
      <c r="X140" s="847" t="e">
        <f>VLOOKUP(V140,'LİSTE-FORMÜLLER'!$U$1:$V$4,2,0)</f>
        <v>#N/A</v>
      </c>
      <c r="Y140" s="26"/>
      <c r="Z140" s="142" t="s">
        <v>876</v>
      </c>
      <c r="AA140" s="144" t="e">
        <f t="shared" si="24"/>
        <v>#VALUE!</v>
      </c>
      <c r="AB140" s="148" t="str">
        <f>IFERROR(VLOOKUP('DERS YÜKLERİ'!$B$3,T140:AA140,8,0),"")</f>
        <v/>
      </c>
      <c r="AC140" s="142" t="str">
        <f>IFERROR(VLOOKUP('DERS YÜKLERİ'!$B$4,T140:AA140,8,0),"")</f>
        <v/>
      </c>
      <c r="AD140" s="142" t="str">
        <f>IFERROR(VLOOKUP('DERS YÜKLERİ'!$B$5,T140:AA140,8,0),"")</f>
        <v/>
      </c>
      <c r="AE140" s="142" t="str">
        <f>IFERROR(VLOOKUP('DERS YÜKLERİ'!$B$6,T140:AA140,8,0),"")</f>
        <v/>
      </c>
      <c r="AF140" s="142" t="str">
        <f>IFERROR(VLOOKUP('DERS YÜKLERİ'!$B$7,T140:AA140,8,0),"")</f>
        <v/>
      </c>
      <c r="AG140" s="142" t="str">
        <f>IFERROR(VLOOKUP('DERS YÜKLERİ'!$B$8,T140:AA140,8,0),"")</f>
        <v/>
      </c>
      <c r="AH140" s="142" t="str">
        <f>IFERROR(VLOOKUP('DERS YÜKLERİ'!$B$9,T140:AA140,8,0),"")</f>
        <v/>
      </c>
      <c r="AI140" s="142" t="str">
        <f>IFERROR(VLOOKUP('DERS YÜKLERİ'!$B$10,T140:AA140,8,0),"")</f>
        <v/>
      </c>
      <c r="AJ140" s="142" t="str">
        <f>IFERROR(VLOOKUP('DERS YÜKLERİ'!$B$11,T140:AA140,8,0),"")</f>
        <v/>
      </c>
      <c r="AK140" s="142" t="str">
        <f>IFERROR(VLOOKUP('DERS YÜKLERİ'!$B$12,T140:AA140,8,0),"")</f>
        <v/>
      </c>
      <c r="AL140" s="142" t="str">
        <f>IFERROR(VLOOKUP('DERS YÜKLERİ'!$B$13,T140:AA140,8,0),"")</f>
        <v/>
      </c>
      <c r="AM140" s="142" t="str">
        <f>IFERROR(VLOOKUP('DERS YÜKLERİ'!$B$14,T140:AA140,8,0),"")</f>
        <v/>
      </c>
      <c r="AN140" s="142" t="str">
        <f>IFERROR(VLOOKUP('DERS YÜKLERİ'!$B$15,T140:AA140,8,0),"")</f>
        <v/>
      </c>
      <c r="AO140" s="142" t="str">
        <f>IFERROR(VLOOKUP('DERS YÜKLERİ'!$B$16,T140:AA140,8,0),"")</f>
        <v/>
      </c>
      <c r="AP140" s="142" t="str">
        <f>IFERROR(VLOOKUP('DERS YÜKLERİ'!$B$17,T140:AA140,8,0),"")</f>
        <v/>
      </c>
      <c r="AQ140" s="142" t="str">
        <f>IFERROR(VLOOKUP('DERS YÜKLERİ'!$B$18,T140:AA140,8,0),"")</f>
        <v/>
      </c>
      <c r="AR140" s="142" t="str">
        <f>IFERROR(VLOOKUP('DERS YÜKLERİ'!$B$19,T140:AA140,8,0),"")</f>
        <v/>
      </c>
      <c r="AS140" s="142" t="str">
        <f>IFERROR(VLOOKUP('DERS YÜKLERİ'!$B$20,T140:AA140,8,0),"")</f>
        <v/>
      </c>
      <c r="AT140" s="142" t="str">
        <f>IFERROR(VLOOKUP('DERS YÜKLERİ'!$B$21,T140:AA140,8,0),"")</f>
        <v/>
      </c>
      <c r="AU140" s="142" t="str">
        <f>IFERROR(VLOOKUP('DERS YÜKLERİ'!$B$22,T140:AA140,8,0),"")</f>
        <v/>
      </c>
      <c r="AV140" s="142" t="str">
        <f>IFERROR(VLOOKUP('DERS YÜKLERİ'!$B$23,T140:AA140,8,0),"")</f>
        <v/>
      </c>
      <c r="AW140" s="142" t="str">
        <f>IFERROR(VLOOKUP('DERS YÜKLERİ'!$B$25,T140:AA140,8,0),"")</f>
        <v/>
      </c>
      <c r="AX140" s="142" t="str">
        <f>IFERROR(VLOOKUP('DERS YÜKLERİ'!$B$26,T140:AA140,8,0),"")</f>
        <v/>
      </c>
      <c r="AY140" s="142" t="str">
        <f>IFERROR(VLOOKUP('DERS YÜKLERİ'!$B$27,T140:AA140,8,0),"")</f>
        <v/>
      </c>
      <c r="AZ140" s="142" t="str">
        <f>IFERROR(VLOOKUP('DERS YÜKLERİ'!$B$28,T140:AA140,8,0),"")</f>
        <v/>
      </c>
      <c r="BA140" s="142" t="str">
        <f>IFERROR(VLOOKUP('DERS YÜKLERİ'!$B$29,T140:AA140,8,0),"")</f>
        <v/>
      </c>
      <c r="BB140" s="142" t="str">
        <f>IFERROR(VLOOKUP('DERS YÜKLERİ'!$B$30,T140:AA140,8,0),"")</f>
        <v/>
      </c>
      <c r="BC140" s="142" t="str">
        <f>IFERROR(VLOOKUP('DERS YÜKLERİ'!$B$31,T140:AA140,8,0),"")</f>
        <v/>
      </c>
      <c r="BD140" s="142" t="str">
        <f>IFERROR(VLOOKUP('DERS YÜKLERİ'!$B$32,T140:AA140,8,0),"")</f>
        <v/>
      </c>
      <c r="BE140" s="142" t="str">
        <f>IFERROR(VLOOKUP('DERS YÜKLERİ'!$B$33,T140:AA140,8,0),"")</f>
        <v/>
      </c>
      <c r="BF140" s="142" t="str">
        <f>IFERROR(VLOOKUP('DERS YÜKLERİ'!$B$34,T140:AA140,8,0),"")</f>
        <v/>
      </c>
      <c r="BG140" s="142" t="str">
        <f>IFERROR(VLOOKUP('DERS YÜKLERİ'!$B$35,T140:AA140,8,0),"")</f>
        <v/>
      </c>
      <c r="BH140" s="142" t="str">
        <f>IFERROR(VLOOKUP('DERS YÜKLERİ'!$B$36,T140:AA140,8,0),"")</f>
        <v/>
      </c>
      <c r="BI140" s="142" t="str">
        <f>IFERROR(VLOOKUP('DERS YÜKLERİ'!$B$37,T140:AA140,8,0),"")</f>
        <v/>
      </c>
      <c r="BJ140" s="142" t="str">
        <f>IFERROR(VLOOKUP('DERS YÜKLERİ'!$B$38,T140:AA140,8,0),"")</f>
        <v/>
      </c>
      <c r="BK140" s="142" t="str">
        <f>IFERROR(VLOOKUP('DERS YÜKLERİ'!$B$39,T140:AA140,8,0),"")</f>
        <v/>
      </c>
      <c r="BL140" s="142" t="str">
        <f>IFERROR(VLOOKUP('DERS YÜKLERİ'!$B$40,T140:AA140,8,0),"")</f>
        <v/>
      </c>
      <c r="BM140" s="142" t="str">
        <f>IFERROR(VLOOKUP('DERS YÜKLERİ'!$B$41,T140:AA140,8,0),"")</f>
        <v/>
      </c>
      <c r="BN140" s="142" t="str">
        <f>IFERROR(VLOOKUP('DERS YÜKLERİ'!$B$42,T140:AA140,8,0),"")</f>
        <v/>
      </c>
      <c r="BO140" s="142" t="str">
        <f>IFERROR(VLOOKUP('DERS YÜKLERİ'!$B$43,T140:AA140,8,0),"")</f>
        <v/>
      </c>
      <c r="BP140" s="142" t="str">
        <f>IFERROR(VLOOKUP('DERS YÜKLERİ'!$B$44,T140:AA140,8,0),"")</f>
        <v/>
      </c>
      <c r="BQ140" s="142" t="str">
        <f>IFERROR(VLOOKUP('DERS YÜKLERİ'!$B$45,T140:AA140,8,0),"")</f>
        <v/>
      </c>
      <c r="BR140" s="142" t="str">
        <f>IFERROR(VLOOKUP('DERS YÜKLERİ'!$B$46,T140:AA140,8,0),"")</f>
        <v/>
      </c>
      <c r="BS140" s="142" t="str">
        <f>IFERROR(VLOOKUP('DERS YÜKLERİ'!$B$47,T140:AA140,8,0),"")</f>
        <v/>
      </c>
      <c r="BT140" s="26"/>
    </row>
    <row r="141" spans="1:72" ht="19.5" hidden="1" customHeight="1" outlineLevel="1">
      <c r="A141" s="110" t="b">
        <v>0</v>
      </c>
      <c r="B141" s="112" t="str">
        <f t="shared" si="20"/>
        <v>KAPALI</v>
      </c>
      <c r="C141" s="1030"/>
      <c r="D141" s="115" t="str">
        <f>IFERROR(VLOOKUP(F141,'LİSTE-FORMÜLLER'!F:L,2,0),"-")</f>
        <v>-</v>
      </c>
      <c r="E141" s="116" t="str">
        <f>IFERROR(VLOOKUP(F141,'LİSTE-FORMÜLLER'!F:L,3,0),"-")</f>
        <v>-</v>
      </c>
      <c r="F141" s="819"/>
      <c r="G141" s="842" t="str">
        <f>IFERROR(VLOOKUP(F141,'LİSTE-FORMÜLLER'!F:L,5,0),"")</f>
        <v/>
      </c>
      <c r="H141" s="115" t="str">
        <f>IFERROR(VLOOKUP(F141,'LİSTE-FORMÜLLER'!F:L,7,0),"-")</f>
        <v>-</v>
      </c>
      <c r="I141" s="387"/>
      <c r="J141" s="388"/>
      <c r="K141" s="203"/>
      <c r="L141" s="121">
        <f t="shared" si="21"/>
        <v>2</v>
      </c>
      <c r="M141" s="121" t="str">
        <f>IFERROR(VLOOKUP(I141,'LİSTE-FORMÜLLER'!$B$2:$C$89,2,0),"*")</f>
        <v>*</v>
      </c>
      <c r="N141" s="20"/>
      <c r="O141" s="21"/>
      <c r="P141" s="21"/>
      <c r="Q141" s="21"/>
      <c r="R141" s="579" t="s">
        <v>876</v>
      </c>
      <c r="S141" s="130" t="e">
        <f t="shared" si="22"/>
        <v>#N/A</v>
      </c>
      <c r="T141" s="175" t="str">
        <f t="shared" si="25"/>
        <v>-</v>
      </c>
      <c r="U141" s="178">
        <f>COUNTIF('DERS PROGRAMI'!$K$5:$L$55,R141)</f>
        <v>73</v>
      </c>
      <c r="V141" s="180">
        <f>COUNTIF('DERS PROGRAMI'!$K$62:$L$106,R141)</f>
        <v>58</v>
      </c>
      <c r="W141" s="846" t="e">
        <f>VLOOKUP(U141,'LİSTE-FORMÜLLER'!$U$1:$V$4,2,0)</f>
        <v>#N/A</v>
      </c>
      <c r="X141" s="847" t="e">
        <f>VLOOKUP(V141,'LİSTE-FORMÜLLER'!$U$1:$V$4,2,0)</f>
        <v>#N/A</v>
      </c>
      <c r="Y141" s="26"/>
      <c r="Z141" s="142" t="s">
        <v>876</v>
      </c>
      <c r="AA141" s="144" t="e">
        <f t="shared" si="24"/>
        <v>#VALUE!</v>
      </c>
      <c r="AB141" s="148" t="str">
        <f>IFERROR(VLOOKUP('DERS YÜKLERİ'!$B$3,T141:AA141,8,0),"")</f>
        <v/>
      </c>
      <c r="AC141" s="142" t="str">
        <f>IFERROR(VLOOKUP('DERS YÜKLERİ'!$B$4,T141:AA141,8,0),"")</f>
        <v/>
      </c>
      <c r="AD141" s="142" t="str">
        <f>IFERROR(VLOOKUP('DERS YÜKLERİ'!$B$5,T141:AA141,8,0),"")</f>
        <v/>
      </c>
      <c r="AE141" s="142" t="str">
        <f>IFERROR(VLOOKUP('DERS YÜKLERİ'!$B$6,T141:AA141,8,0),"")</f>
        <v/>
      </c>
      <c r="AF141" s="142" t="str">
        <f>IFERROR(VLOOKUP('DERS YÜKLERİ'!$B$7,T141:AA141,8,0),"")</f>
        <v/>
      </c>
      <c r="AG141" s="142" t="str">
        <f>IFERROR(VLOOKUP('DERS YÜKLERİ'!$B$8,T141:AA141,8,0),"")</f>
        <v/>
      </c>
      <c r="AH141" s="142" t="str">
        <f>IFERROR(VLOOKUP('DERS YÜKLERİ'!$B$9,T141:AA141,8,0),"")</f>
        <v/>
      </c>
      <c r="AI141" s="142" t="str">
        <f>IFERROR(VLOOKUP('DERS YÜKLERİ'!$B$10,T141:AA141,8,0),"")</f>
        <v/>
      </c>
      <c r="AJ141" s="142" t="str">
        <f>IFERROR(VLOOKUP('DERS YÜKLERİ'!$B$11,T141:AA141,8,0),"")</f>
        <v/>
      </c>
      <c r="AK141" s="142" t="str">
        <f>IFERROR(VLOOKUP('DERS YÜKLERİ'!$B$12,T141:AA141,8,0),"")</f>
        <v/>
      </c>
      <c r="AL141" s="142" t="str">
        <f>IFERROR(VLOOKUP('DERS YÜKLERİ'!$B$13,T141:AA141,8,0),"")</f>
        <v/>
      </c>
      <c r="AM141" s="142" t="str">
        <f>IFERROR(VLOOKUP('DERS YÜKLERİ'!$B$14,T141:AA141,8,0),"")</f>
        <v/>
      </c>
      <c r="AN141" s="142" t="str">
        <f>IFERROR(VLOOKUP('DERS YÜKLERİ'!$B$15,T141:AA141,8,0),"")</f>
        <v/>
      </c>
      <c r="AO141" s="142" t="str">
        <f>IFERROR(VLOOKUP('DERS YÜKLERİ'!$B$16,T141:AA141,8,0),"")</f>
        <v/>
      </c>
      <c r="AP141" s="142" t="str">
        <f>IFERROR(VLOOKUP('DERS YÜKLERİ'!$B$17,T141:AA141,8,0),"")</f>
        <v/>
      </c>
      <c r="AQ141" s="142" t="str">
        <f>IFERROR(VLOOKUP('DERS YÜKLERİ'!$B$18,T141:AA141,8,0),"")</f>
        <v/>
      </c>
      <c r="AR141" s="142" t="str">
        <f>IFERROR(VLOOKUP('DERS YÜKLERİ'!$B$19,T141:AA141,8,0),"")</f>
        <v/>
      </c>
      <c r="AS141" s="142" t="str">
        <f>IFERROR(VLOOKUP('DERS YÜKLERİ'!$B$20,T141:AA141,8,0),"")</f>
        <v/>
      </c>
      <c r="AT141" s="142" t="str">
        <f>IFERROR(VLOOKUP('DERS YÜKLERİ'!$B$21,T141:AA141,8,0),"")</f>
        <v/>
      </c>
      <c r="AU141" s="142" t="str">
        <f>IFERROR(VLOOKUP('DERS YÜKLERİ'!$B$22,T141:AA141,8,0),"")</f>
        <v/>
      </c>
      <c r="AV141" s="142" t="str">
        <f>IFERROR(VLOOKUP('DERS YÜKLERİ'!$B$23,T141:AA141,8,0),"")</f>
        <v/>
      </c>
      <c r="AW141" s="142" t="str">
        <f>IFERROR(VLOOKUP('DERS YÜKLERİ'!$B$25,T141:AA141,8,0),"")</f>
        <v/>
      </c>
      <c r="AX141" s="142" t="str">
        <f>IFERROR(VLOOKUP('DERS YÜKLERİ'!$B$26,T141:AA141,8,0),"")</f>
        <v/>
      </c>
      <c r="AY141" s="142" t="str">
        <f>IFERROR(VLOOKUP('DERS YÜKLERİ'!$B$27,T141:AA141,8,0),"")</f>
        <v/>
      </c>
      <c r="AZ141" s="142" t="str">
        <f>IFERROR(VLOOKUP('DERS YÜKLERİ'!$B$28,T141:AA141,8,0),"")</f>
        <v/>
      </c>
      <c r="BA141" s="142" t="str">
        <f>IFERROR(VLOOKUP('DERS YÜKLERİ'!$B$29,T141:AA141,8,0),"")</f>
        <v/>
      </c>
      <c r="BB141" s="142" t="str">
        <f>IFERROR(VLOOKUP('DERS YÜKLERİ'!$B$30,T141:AA141,8,0),"")</f>
        <v/>
      </c>
      <c r="BC141" s="142" t="str">
        <f>IFERROR(VLOOKUP('DERS YÜKLERİ'!$B$31,T141:AA141,8,0),"")</f>
        <v/>
      </c>
      <c r="BD141" s="142" t="str">
        <f>IFERROR(VLOOKUP('DERS YÜKLERİ'!$B$32,T141:AA141,8,0),"")</f>
        <v/>
      </c>
      <c r="BE141" s="142" t="str">
        <f>IFERROR(VLOOKUP('DERS YÜKLERİ'!$B$33,T141:AA141,8,0),"")</f>
        <v/>
      </c>
      <c r="BF141" s="142" t="str">
        <f>IFERROR(VLOOKUP('DERS YÜKLERİ'!$B$34,T141:AA141,8,0),"")</f>
        <v/>
      </c>
      <c r="BG141" s="142" t="str">
        <f>IFERROR(VLOOKUP('DERS YÜKLERİ'!$B$35,T141:AA141,8,0),"")</f>
        <v/>
      </c>
      <c r="BH141" s="142" t="str">
        <f>IFERROR(VLOOKUP('DERS YÜKLERİ'!$B$36,T141:AA141,8,0),"")</f>
        <v/>
      </c>
      <c r="BI141" s="142" t="str">
        <f>IFERROR(VLOOKUP('DERS YÜKLERİ'!$B$37,T141:AA141,8,0),"")</f>
        <v/>
      </c>
      <c r="BJ141" s="142" t="str">
        <f>IFERROR(VLOOKUP('DERS YÜKLERİ'!$B$38,T141:AA141,8,0),"")</f>
        <v/>
      </c>
      <c r="BK141" s="142" t="str">
        <f>IFERROR(VLOOKUP('DERS YÜKLERİ'!$B$39,T141:AA141,8,0),"")</f>
        <v/>
      </c>
      <c r="BL141" s="142" t="str">
        <f>IFERROR(VLOOKUP('DERS YÜKLERİ'!$B$40,T141:AA141,8,0),"")</f>
        <v/>
      </c>
      <c r="BM141" s="142" t="str">
        <f>IFERROR(VLOOKUP('DERS YÜKLERİ'!$B$41,T141:AA141,8,0),"")</f>
        <v/>
      </c>
      <c r="BN141" s="142" t="str">
        <f>IFERROR(VLOOKUP('DERS YÜKLERİ'!$B$42,T141:AA141,8,0),"")</f>
        <v/>
      </c>
      <c r="BO141" s="142" t="str">
        <f>IFERROR(VLOOKUP('DERS YÜKLERİ'!$B$43,T141:AA141,8,0),"")</f>
        <v/>
      </c>
      <c r="BP141" s="142" t="str">
        <f>IFERROR(VLOOKUP('DERS YÜKLERİ'!$B$44,T141:AA141,8,0),"")</f>
        <v/>
      </c>
      <c r="BQ141" s="142" t="str">
        <f>IFERROR(VLOOKUP('DERS YÜKLERİ'!$B$45,T141:AA141,8,0),"")</f>
        <v/>
      </c>
      <c r="BR141" s="142" t="str">
        <f>IFERROR(VLOOKUP('DERS YÜKLERİ'!$B$46,T141:AA141,8,0),"")</f>
        <v/>
      </c>
      <c r="BS141" s="142" t="str">
        <f>IFERROR(VLOOKUP('DERS YÜKLERİ'!$B$47,T141:AA141,8,0),"")</f>
        <v/>
      </c>
      <c r="BT141" s="26"/>
    </row>
    <row r="142" spans="1:72" ht="19.5" hidden="1" customHeight="1">
      <c r="A142" s="110" t="b">
        <v>0</v>
      </c>
      <c r="B142" s="112" t="str">
        <f t="shared" si="20"/>
        <v>KAPALI</v>
      </c>
      <c r="C142" s="1030"/>
      <c r="D142" s="115" t="str">
        <f>IFERROR(VLOOKUP(F142,'LİSTE-FORMÜLLER'!F:L,2,0),"-")</f>
        <v>-</v>
      </c>
      <c r="E142" s="116" t="str">
        <f>IFERROR(VLOOKUP(F142,'LİSTE-FORMÜLLER'!F:L,3,0),"-")</f>
        <v>-</v>
      </c>
      <c r="F142" s="117"/>
      <c r="G142" s="842" t="str">
        <f>IFERROR(VLOOKUP(F142,'LİSTE-FORMÜLLER'!F:L,5,0),"")</f>
        <v/>
      </c>
      <c r="H142" s="115" t="str">
        <f>IFERROR(VLOOKUP(F142,'LİSTE-FORMÜLLER'!F:L,7,0),"-")</f>
        <v>-</v>
      </c>
      <c r="I142" s="387"/>
      <c r="J142" s="388"/>
      <c r="K142" s="203"/>
      <c r="L142" s="121">
        <f t="shared" si="21"/>
        <v>2</v>
      </c>
      <c r="M142" s="121" t="str">
        <f>IFERROR(VLOOKUP(I142,'LİSTE-FORMÜLLER'!$B$2:$C$89,2,0),"*")</f>
        <v>*</v>
      </c>
      <c r="N142" s="20"/>
      <c r="O142" s="21"/>
      <c r="P142" s="21"/>
      <c r="Q142" s="21"/>
      <c r="R142" s="579" t="s">
        <v>876</v>
      </c>
      <c r="S142" s="130" t="e">
        <f t="shared" si="22"/>
        <v>#N/A</v>
      </c>
      <c r="T142" s="175" t="str">
        <f t="shared" si="25"/>
        <v>-</v>
      </c>
      <c r="U142" s="178">
        <f>COUNTIF('DERS PROGRAMI'!$K$5:$L$55,R142)</f>
        <v>73</v>
      </c>
      <c r="V142" s="180">
        <f>COUNTIF('DERS PROGRAMI'!$K$62:$L$106,R142)</f>
        <v>58</v>
      </c>
      <c r="W142" s="846" t="e">
        <f>VLOOKUP(U142,'LİSTE-FORMÜLLER'!$U$1:$V$4,2,0)</f>
        <v>#N/A</v>
      </c>
      <c r="X142" s="847" t="e">
        <f>VLOOKUP(V142,'LİSTE-FORMÜLLER'!$U$1:$V$4,2,0)</f>
        <v>#N/A</v>
      </c>
      <c r="Y142" s="26"/>
      <c r="Z142" s="142" t="s">
        <v>876</v>
      </c>
      <c r="AA142" s="144" t="e">
        <f t="shared" si="24"/>
        <v>#VALUE!</v>
      </c>
      <c r="AB142" s="148" t="str">
        <f>IFERROR(VLOOKUP('DERS YÜKLERİ'!$B$3,T142:AA142,8,0),"")</f>
        <v/>
      </c>
      <c r="AC142" s="142" t="str">
        <f>IFERROR(VLOOKUP('DERS YÜKLERİ'!$B$4,T142:AA142,8,0),"")</f>
        <v/>
      </c>
      <c r="AD142" s="142" t="str">
        <f>IFERROR(VLOOKUP('DERS YÜKLERİ'!$B$5,T142:AA142,8,0),"")</f>
        <v/>
      </c>
      <c r="AE142" s="142" t="str">
        <f>IFERROR(VLOOKUP('DERS YÜKLERİ'!$B$6,T142:AA142,8,0),"")</f>
        <v/>
      </c>
      <c r="AF142" s="142" t="str">
        <f>IFERROR(VLOOKUP('DERS YÜKLERİ'!$B$7,T142:AA142,8,0),"")</f>
        <v/>
      </c>
      <c r="AG142" s="142" t="str">
        <f>IFERROR(VLOOKUP('DERS YÜKLERİ'!$B$8,T142:AA142,8,0),"")</f>
        <v/>
      </c>
      <c r="AH142" s="142" t="str">
        <f>IFERROR(VLOOKUP('DERS YÜKLERİ'!$B$9,T142:AA142,8,0),"")</f>
        <v/>
      </c>
      <c r="AI142" s="142" t="str">
        <f>IFERROR(VLOOKUP('DERS YÜKLERİ'!$B$10,T142:AA142,8,0),"")</f>
        <v/>
      </c>
      <c r="AJ142" s="142" t="str">
        <f>IFERROR(VLOOKUP('DERS YÜKLERİ'!$B$11,T142:AA142,8,0),"")</f>
        <v/>
      </c>
      <c r="AK142" s="142" t="str">
        <f>IFERROR(VLOOKUP('DERS YÜKLERİ'!$B$12,T142:AA142,8,0),"")</f>
        <v/>
      </c>
      <c r="AL142" s="142" t="str">
        <f>IFERROR(VLOOKUP('DERS YÜKLERİ'!$B$13,T142:AA142,8,0),"")</f>
        <v/>
      </c>
      <c r="AM142" s="142" t="str">
        <f>IFERROR(VLOOKUP('DERS YÜKLERİ'!$B$14,T142:AA142,8,0),"")</f>
        <v/>
      </c>
      <c r="AN142" s="142" t="str">
        <f>IFERROR(VLOOKUP('DERS YÜKLERİ'!$B$15,T142:AA142,8,0),"")</f>
        <v/>
      </c>
      <c r="AO142" s="142" t="str">
        <f>IFERROR(VLOOKUP('DERS YÜKLERİ'!$B$16,T142:AA142,8,0),"")</f>
        <v/>
      </c>
      <c r="AP142" s="142" t="str">
        <f>IFERROR(VLOOKUP('DERS YÜKLERİ'!$B$17,T142:AA142,8,0),"")</f>
        <v/>
      </c>
      <c r="AQ142" s="142" t="str">
        <f>IFERROR(VLOOKUP('DERS YÜKLERİ'!$B$18,T142:AA142,8,0),"")</f>
        <v/>
      </c>
      <c r="AR142" s="142" t="str">
        <f>IFERROR(VLOOKUP('DERS YÜKLERİ'!$B$19,T142:AA142,8,0),"")</f>
        <v/>
      </c>
      <c r="AS142" s="142" t="str">
        <f>IFERROR(VLOOKUP('DERS YÜKLERİ'!$B$20,T142:AA142,8,0),"")</f>
        <v/>
      </c>
      <c r="AT142" s="142" t="str">
        <f>IFERROR(VLOOKUP('DERS YÜKLERİ'!$B$21,T142:AA142,8,0),"")</f>
        <v/>
      </c>
      <c r="AU142" s="142" t="str">
        <f>IFERROR(VLOOKUP('DERS YÜKLERİ'!$B$22,T142:AA142,8,0),"")</f>
        <v/>
      </c>
      <c r="AV142" s="142" t="str">
        <f>IFERROR(VLOOKUP('DERS YÜKLERİ'!$B$23,T142:AA142,8,0),"")</f>
        <v/>
      </c>
      <c r="AW142" s="142" t="str">
        <f>IFERROR(VLOOKUP('DERS YÜKLERİ'!$B$25,T142:AA142,8,0),"")</f>
        <v/>
      </c>
      <c r="AX142" s="142" t="str">
        <f>IFERROR(VLOOKUP('DERS YÜKLERİ'!$B$26,T142:AA142,8,0),"")</f>
        <v/>
      </c>
      <c r="AY142" s="142" t="str">
        <f>IFERROR(VLOOKUP('DERS YÜKLERİ'!$B$27,T142:AA142,8,0),"")</f>
        <v/>
      </c>
      <c r="AZ142" s="142" t="str">
        <f>IFERROR(VLOOKUP('DERS YÜKLERİ'!$B$28,T142:AA142,8,0),"")</f>
        <v/>
      </c>
      <c r="BA142" s="142" t="str">
        <f>IFERROR(VLOOKUP('DERS YÜKLERİ'!$B$29,T142:AA142,8,0),"")</f>
        <v/>
      </c>
      <c r="BB142" s="142" t="str">
        <f>IFERROR(VLOOKUP('DERS YÜKLERİ'!$B$30,T142:AA142,8,0),"")</f>
        <v/>
      </c>
      <c r="BC142" s="142" t="str">
        <f>IFERROR(VLOOKUP('DERS YÜKLERİ'!$B$31,T142:AA142,8,0),"")</f>
        <v/>
      </c>
      <c r="BD142" s="142" t="str">
        <f>IFERROR(VLOOKUP('DERS YÜKLERİ'!$B$32,T142:AA142,8,0),"")</f>
        <v/>
      </c>
      <c r="BE142" s="142" t="str">
        <f>IFERROR(VLOOKUP('DERS YÜKLERİ'!$B$33,T142:AA142,8,0),"")</f>
        <v/>
      </c>
      <c r="BF142" s="142" t="str">
        <f>IFERROR(VLOOKUP('DERS YÜKLERİ'!$B$34,T142:AA142,8,0),"")</f>
        <v/>
      </c>
      <c r="BG142" s="142" t="str">
        <f>IFERROR(VLOOKUP('DERS YÜKLERİ'!$B$35,T142:AA142,8,0),"")</f>
        <v/>
      </c>
      <c r="BH142" s="142" t="str">
        <f>IFERROR(VLOOKUP('DERS YÜKLERİ'!$B$36,T142:AA142,8,0),"")</f>
        <v/>
      </c>
      <c r="BI142" s="142" t="str">
        <f>IFERROR(VLOOKUP('DERS YÜKLERİ'!$B$37,T142:AA142,8,0),"")</f>
        <v/>
      </c>
      <c r="BJ142" s="142" t="str">
        <f>IFERROR(VLOOKUP('DERS YÜKLERİ'!$B$38,T142:AA142,8,0),"")</f>
        <v/>
      </c>
      <c r="BK142" s="142" t="str">
        <f>IFERROR(VLOOKUP('DERS YÜKLERİ'!$B$39,T142:AA142,8,0),"")</f>
        <v/>
      </c>
      <c r="BL142" s="142" t="str">
        <f>IFERROR(VLOOKUP('DERS YÜKLERİ'!$B$40,T142:AA142,8,0),"")</f>
        <v/>
      </c>
      <c r="BM142" s="142" t="str">
        <f>IFERROR(VLOOKUP('DERS YÜKLERİ'!$B$41,T142:AA142,8,0),"")</f>
        <v/>
      </c>
      <c r="BN142" s="142" t="str">
        <f>IFERROR(VLOOKUP('DERS YÜKLERİ'!$B$42,T142:AA142,8,0),"")</f>
        <v/>
      </c>
      <c r="BO142" s="142" t="str">
        <f>IFERROR(VLOOKUP('DERS YÜKLERİ'!$B$43,T142:AA142,8,0),"")</f>
        <v/>
      </c>
      <c r="BP142" s="142" t="str">
        <f>IFERROR(VLOOKUP('DERS YÜKLERİ'!$B$44,T142:AA142,8,0),"")</f>
        <v/>
      </c>
      <c r="BQ142" s="142" t="str">
        <f>IFERROR(VLOOKUP('DERS YÜKLERİ'!$B$45,T142:AA142,8,0),"")</f>
        <v/>
      </c>
      <c r="BR142" s="142" t="str">
        <f>IFERROR(VLOOKUP('DERS YÜKLERİ'!$B$46,T142:AA142,8,0),"")</f>
        <v/>
      </c>
      <c r="BS142" s="142" t="str">
        <f>IFERROR(VLOOKUP('DERS YÜKLERİ'!$B$47,T142:AA142,8,0),"")</f>
        <v/>
      </c>
      <c r="BT142" s="26"/>
    </row>
    <row r="143" spans="1:72" ht="19.5" hidden="1" customHeight="1" outlineLevel="1">
      <c r="A143" s="110" t="b">
        <v>0</v>
      </c>
      <c r="B143" s="112" t="str">
        <f t="shared" si="20"/>
        <v>KAPALI</v>
      </c>
      <c r="C143" s="1030"/>
      <c r="D143" s="115" t="str">
        <f>IFERROR(VLOOKUP(F143,'LİSTE-FORMÜLLER'!F:L,2,0),"-")</f>
        <v>-</v>
      </c>
      <c r="E143" s="116" t="str">
        <f>IFERROR(VLOOKUP(F143,'LİSTE-FORMÜLLER'!F:L,3,0),"-")</f>
        <v>-</v>
      </c>
      <c r="F143" s="819"/>
      <c r="G143" s="842" t="str">
        <f>IFERROR(VLOOKUP(F143,'LİSTE-FORMÜLLER'!F:L,5,0),"")</f>
        <v/>
      </c>
      <c r="H143" s="115" t="str">
        <f>IFERROR(VLOOKUP(F143,'LİSTE-FORMÜLLER'!F:L,7,0),"-")</f>
        <v>-</v>
      </c>
      <c r="I143" s="387"/>
      <c r="J143" s="388"/>
      <c r="K143" s="203"/>
      <c r="L143" s="121">
        <f t="shared" si="21"/>
        <v>2</v>
      </c>
      <c r="M143" s="121" t="str">
        <f>IFERROR(VLOOKUP(I143,'LİSTE-FORMÜLLER'!$B$2:$C$89,2,0),"*")</f>
        <v>*</v>
      </c>
      <c r="N143" s="20"/>
      <c r="O143" s="21"/>
      <c r="P143" s="21"/>
      <c r="Q143" s="21"/>
      <c r="R143" s="579" t="s">
        <v>876</v>
      </c>
      <c r="S143" s="130" t="e">
        <f t="shared" si="22"/>
        <v>#N/A</v>
      </c>
      <c r="T143" s="175" t="str">
        <f t="shared" si="25"/>
        <v>-</v>
      </c>
      <c r="U143" s="178">
        <f>COUNTIF('DERS PROGRAMI'!$K$5:$L$55,R143)</f>
        <v>73</v>
      </c>
      <c r="V143" s="180">
        <f>COUNTIF('DERS PROGRAMI'!$K$62:$L$106,R143)</f>
        <v>58</v>
      </c>
      <c r="W143" s="846" t="e">
        <f>VLOOKUP(U143,'LİSTE-FORMÜLLER'!$U$1:$V$4,2,0)</f>
        <v>#N/A</v>
      </c>
      <c r="X143" s="847" t="e">
        <f>VLOOKUP(V143,'LİSTE-FORMÜLLER'!$U$1:$V$4,2,0)</f>
        <v>#N/A</v>
      </c>
      <c r="Y143" s="26"/>
      <c r="Z143" s="142" t="s">
        <v>876</v>
      </c>
      <c r="AA143" s="144" t="e">
        <f t="shared" si="24"/>
        <v>#VALUE!</v>
      </c>
      <c r="AB143" s="148" t="str">
        <f>IFERROR(VLOOKUP('DERS YÜKLERİ'!$B$3,T143:AA143,8,0),"")</f>
        <v/>
      </c>
      <c r="AC143" s="142" t="str">
        <f>IFERROR(VLOOKUP('DERS YÜKLERİ'!$B$4,T143:AA143,8,0),"")</f>
        <v/>
      </c>
      <c r="AD143" s="142" t="str">
        <f>IFERROR(VLOOKUP('DERS YÜKLERİ'!$B$5,T143:AA143,8,0),"")</f>
        <v/>
      </c>
      <c r="AE143" s="142" t="str">
        <f>IFERROR(VLOOKUP('DERS YÜKLERİ'!$B$6,T143:AA143,8,0),"")</f>
        <v/>
      </c>
      <c r="AF143" s="142" t="str">
        <f>IFERROR(VLOOKUP('DERS YÜKLERİ'!$B$7,T143:AA143,8,0),"")</f>
        <v/>
      </c>
      <c r="AG143" s="142" t="str">
        <f>IFERROR(VLOOKUP('DERS YÜKLERİ'!$B$8,T143:AA143,8,0),"")</f>
        <v/>
      </c>
      <c r="AH143" s="142" t="str">
        <f>IFERROR(VLOOKUP('DERS YÜKLERİ'!$B$9,T143:AA143,8,0),"")</f>
        <v/>
      </c>
      <c r="AI143" s="142" t="str">
        <f>IFERROR(VLOOKUP('DERS YÜKLERİ'!$B$10,T143:AA143,8,0),"")</f>
        <v/>
      </c>
      <c r="AJ143" s="142" t="str">
        <f>IFERROR(VLOOKUP('DERS YÜKLERİ'!$B$11,T143:AA143,8,0),"")</f>
        <v/>
      </c>
      <c r="AK143" s="142" t="str">
        <f>IFERROR(VLOOKUP('DERS YÜKLERİ'!$B$12,T143:AA143,8,0),"")</f>
        <v/>
      </c>
      <c r="AL143" s="142" t="str">
        <f>IFERROR(VLOOKUP('DERS YÜKLERİ'!$B$13,T143:AA143,8,0),"")</f>
        <v/>
      </c>
      <c r="AM143" s="142" t="str">
        <f>IFERROR(VLOOKUP('DERS YÜKLERİ'!$B$14,T143:AA143,8,0),"")</f>
        <v/>
      </c>
      <c r="AN143" s="142" t="str">
        <f>IFERROR(VLOOKUP('DERS YÜKLERİ'!$B$15,T143:AA143,8,0),"")</f>
        <v/>
      </c>
      <c r="AO143" s="142" t="str">
        <f>IFERROR(VLOOKUP('DERS YÜKLERİ'!$B$16,T143:AA143,8,0),"")</f>
        <v/>
      </c>
      <c r="AP143" s="142" t="str">
        <f>IFERROR(VLOOKUP('DERS YÜKLERİ'!$B$17,T143:AA143,8,0),"")</f>
        <v/>
      </c>
      <c r="AQ143" s="142" t="str">
        <f>IFERROR(VLOOKUP('DERS YÜKLERİ'!$B$18,T143:AA143,8,0),"")</f>
        <v/>
      </c>
      <c r="AR143" s="142" t="str">
        <f>IFERROR(VLOOKUP('DERS YÜKLERİ'!$B$19,T143:AA143,8,0),"")</f>
        <v/>
      </c>
      <c r="AS143" s="142" t="str">
        <f>IFERROR(VLOOKUP('DERS YÜKLERİ'!$B$20,T143:AA143,8,0),"")</f>
        <v/>
      </c>
      <c r="AT143" s="142" t="str">
        <f>IFERROR(VLOOKUP('DERS YÜKLERİ'!$B$21,T143:AA143,8,0),"")</f>
        <v/>
      </c>
      <c r="AU143" s="142" t="str">
        <f>IFERROR(VLOOKUP('DERS YÜKLERİ'!$B$22,T143:AA143,8,0),"")</f>
        <v/>
      </c>
      <c r="AV143" s="142" t="str">
        <f>IFERROR(VLOOKUP('DERS YÜKLERİ'!$B$23,T143:AA143,8,0),"")</f>
        <v/>
      </c>
      <c r="AW143" s="142" t="str">
        <f>IFERROR(VLOOKUP('DERS YÜKLERİ'!$B$25,T143:AA143,8,0),"")</f>
        <v/>
      </c>
      <c r="AX143" s="142" t="str">
        <f>IFERROR(VLOOKUP('DERS YÜKLERİ'!$B$26,T143:AA143,8,0),"")</f>
        <v/>
      </c>
      <c r="AY143" s="142" t="str">
        <f>IFERROR(VLOOKUP('DERS YÜKLERİ'!$B$27,T143:AA143,8,0),"")</f>
        <v/>
      </c>
      <c r="AZ143" s="142" t="str">
        <f>IFERROR(VLOOKUP('DERS YÜKLERİ'!$B$28,T143:AA143,8,0),"")</f>
        <v/>
      </c>
      <c r="BA143" s="142" t="str">
        <f>IFERROR(VLOOKUP('DERS YÜKLERİ'!$B$29,T143:AA143,8,0),"")</f>
        <v/>
      </c>
      <c r="BB143" s="142" t="str">
        <f>IFERROR(VLOOKUP('DERS YÜKLERİ'!$B$30,T143:AA143,8,0),"")</f>
        <v/>
      </c>
      <c r="BC143" s="142" t="str">
        <f>IFERROR(VLOOKUP('DERS YÜKLERİ'!$B$31,T143:AA143,8,0),"")</f>
        <v/>
      </c>
      <c r="BD143" s="142" t="str">
        <f>IFERROR(VLOOKUP('DERS YÜKLERİ'!$B$32,T143:AA143,8,0),"")</f>
        <v/>
      </c>
      <c r="BE143" s="142" t="str">
        <f>IFERROR(VLOOKUP('DERS YÜKLERİ'!$B$33,T143:AA143,8,0),"")</f>
        <v/>
      </c>
      <c r="BF143" s="142" t="str">
        <f>IFERROR(VLOOKUP('DERS YÜKLERİ'!$B$34,T143:AA143,8,0),"")</f>
        <v/>
      </c>
      <c r="BG143" s="142" t="str">
        <f>IFERROR(VLOOKUP('DERS YÜKLERİ'!$B$35,T143:AA143,8,0),"")</f>
        <v/>
      </c>
      <c r="BH143" s="142" t="str">
        <f>IFERROR(VLOOKUP('DERS YÜKLERİ'!$B$36,T143:AA143,8,0),"")</f>
        <v/>
      </c>
      <c r="BI143" s="142" t="str">
        <f>IFERROR(VLOOKUP('DERS YÜKLERİ'!$B$37,T143:AA143,8,0),"")</f>
        <v/>
      </c>
      <c r="BJ143" s="142" t="str">
        <f>IFERROR(VLOOKUP('DERS YÜKLERİ'!$B$38,T143:AA143,8,0),"")</f>
        <v/>
      </c>
      <c r="BK143" s="142" t="str">
        <f>IFERROR(VLOOKUP('DERS YÜKLERİ'!$B$39,T143:AA143,8,0),"")</f>
        <v/>
      </c>
      <c r="BL143" s="142" t="str">
        <f>IFERROR(VLOOKUP('DERS YÜKLERİ'!$B$40,T143:AA143,8,0),"")</f>
        <v/>
      </c>
      <c r="BM143" s="142" t="str">
        <f>IFERROR(VLOOKUP('DERS YÜKLERİ'!$B$41,T143:AA143,8,0),"")</f>
        <v/>
      </c>
      <c r="BN143" s="142" t="str">
        <f>IFERROR(VLOOKUP('DERS YÜKLERİ'!$B$42,T143:AA143,8,0),"")</f>
        <v/>
      </c>
      <c r="BO143" s="142" t="str">
        <f>IFERROR(VLOOKUP('DERS YÜKLERİ'!$B$43,T143:AA143,8,0),"")</f>
        <v/>
      </c>
      <c r="BP143" s="142" t="str">
        <f>IFERROR(VLOOKUP('DERS YÜKLERİ'!$B$44,T143:AA143,8,0),"")</f>
        <v/>
      </c>
      <c r="BQ143" s="142" t="str">
        <f>IFERROR(VLOOKUP('DERS YÜKLERİ'!$B$45,T143:AA143,8,0),"")</f>
        <v/>
      </c>
      <c r="BR143" s="142" t="str">
        <f>IFERROR(VLOOKUP('DERS YÜKLERİ'!$B$46,T143:AA143,8,0),"")</f>
        <v/>
      </c>
      <c r="BS143" s="142" t="str">
        <f>IFERROR(VLOOKUP('DERS YÜKLERİ'!$B$47,T143:AA143,8,0),"")</f>
        <v/>
      </c>
      <c r="BT143" s="26"/>
    </row>
    <row r="144" spans="1:72" ht="19.5" hidden="1" customHeight="1">
      <c r="A144" s="110" t="b">
        <v>0</v>
      </c>
      <c r="B144" s="112" t="str">
        <f t="shared" si="20"/>
        <v>KAPALI</v>
      </c>
      <c r="C144" s="1030"/>
      <c r="D144" s="115" t="str">
        <f>IFERROR(VLOOKUP(F144,'LİSTE-FORMÜLLER'!F:L,2,0),"-")</f>
        <v>-</v>
      </c>
      <c r="E144" s="116" t="str">
        <f>IFERROR(VLOOKUP(F144,'LİSTE-FORMÜLLER'!F:L,3,0),"-")</f>
        <v>-</v>
      </c>
      <c r="F144" s="117"/>
      <c r="G144" s="842" t="str">
        <f>IFERROR(VLOOKUP(F144,'LİSTE-FORMÜLLER'!F:L,5,0),"")</f>
        <v/>
      </c>
      <c r="H144" s="115" t="str">
        <f>IFERROR(VLOOKUP(F144,'LİSTE-FORMÜLLER'!F:L,7,0),"-")</f>
        <v>-</v>
      </c>
      <c r="I144" s="201"/>
      <c r="J144" s="202"/>
      <c r="K144" s="120"/>
      <c r="L144" s="121">
        <f t="shared" si="21"/>
        <v>2</v>
      </c>
      <c r="M144" s="121" t="str">
        <f>IFERROR(VLOOKUP(I144,'LİSTE-FORMÜLLER'!$B$2:$C$89,2,0),"*")</f>
        <v>*</v>
      </c>
      <c r="N144" s="20"/>
      <c r="O144" s="21"/>
      <c r="P144" s="21"/>
      <c r="Q144" s="21"/>
      <c r="R144" s="579" t="s">
        <v>876</v>
      </c>
      <c r="S144" s="130" t="e">
        <f t="shared" si="22"/>
        <v>#N/A</v>
      </c>
      <c r="T144" s="175" t="str">
        <f t="shared" si="25"/>
        <v>-</v>
      </c>
      <c r="U144" s="178">
        <f>COUNTIF('DERS PROGRAMI'!$K$5:$L$55,R144)</f>
        <v>73</v>
      </c>
      <c r="V144" s="180">
        <f>COUNTIF('DERS PROGRAMI'!$K$62:$L$106,R144)</f>
        <v>58</v>
      </c>
      <c r="W144" s="846" t="e">
        <f>VLOOKUP(U144,'LİSTE-FORMÜLLER'!$U$1:$V$4,2,0)</f>
        <v>#N/A</v>
      </c>
      <c r="X144" s="847" t="e">
        <f>VLOOKUP(V144,'LİSTE-FORMÜLLER'!$U$1:$V$4,2,0)</f>
        <v>#N/A</v>
      </c>
      <c r="Y144" s="26"/>
      <c r="Z144" s="142" t="s">
        <v>876</v>
      </c>
      <c r="AA144" s="144" t="e">
        <f t="shared" si="24"/>
        <v>#VALUE!</v>
      </c>
      <c r="AB144" s="148" t="str">
        <f>IFERROR(VLOOKUP('DERS YÜKLERİ'!$B$3,T144:AA144,8,0),"")</f>
        <v/>
      </c>
      <c r="AC144" s="142" t="str">
        <f>IFERROR(VLOOKUP('DERS YÜKLERİ'!$B$4,T144:AA144,8,0),"")</f>
        <v/>
      </c>
      <c r="AD144" s="142" t="str">
        <f>IFERROR(VLOOKUP('DERS YÜKLERİ'!$B$5,T144:AA144,8,0),"")</f>
        <v/>
      </c>
      <c r="AE144" s="142" t="str">
        <f>IFERROR(VLOOKUP('DERS YÜKLERİ'!$B$6,T144:AA144,8,0),"")</f>
        <v/>
      </c>
      <c r="AF144" s="142" t="str">
        <f>IFERROR(VLOOKUP('DERS YÜKLERİ'!$B$7,T144:AA144,8,0),"")</f>
        <v/>
      </c>
      <c r="AG144" s="142" t="str">
        <f>IFERROR(VLOOKUP('DERS YÜKLERİ'!$B$8,T144:AA144,8,0),"")</f>
        <v/>
      </c>
      <c r="AH144" s="142" t="str">
        <f>IFERROR(VLOOKUP('DERS YÜKLERİ'!$B$9,T144:AA144,8,0),"")</f>
        <v/>
      </c>
      <c r="AI144" s="142" t="str">
        <f>IFERROR(VLOOKUP('DERS YÜKLERİ'!$B$10,T144:AA144,8,0),"")</f>
        <v/>
      </c>
      <c r="AJ144" s="142" t="str">
        <f>IFERROR(VLOOKUP('DERS YÜKLERİ'!$B$11,T144:AA144,8,0),"")</f>
        <v/>
      </c>
      <c r="AK144" s="142" t="str">
        <f>IFERROR(VLOOKUP('DERS YÜKLERİ'!$B$12,T144:AA144,8,0),"")</f>
        <v/>
      </c>
      <c r="AL144" s="142" t="str">
        <f>IFERROR(VLOOKUP('DERS YÜKLERİ'!$B$13,T144:AA144,8,0),"")</f>
        <v/>
      </c>
      <c r="AM144" s="142" t="str">
        <f>IFERROR(VLOOKUP('DERS YÜKLERİ'!$B$14,T144:AA144,8,0),"")</f>
        <v/>
      </c>
      <c r="AN144" s="142" t="str">
        <f>IFERROR(VLOOKUP('DERS YÜKLERİ'!$B$15,T144:AA144,8,0),"")</f>
        <v/>
      </c>
      <c r="AO144" s="142" t="str">
        <f>IFERROR(VLOOKUP('DERS YÜKLERİ'!$B$16,T144:AA144,8,0),"")</f>
        <v/>
      </c>
      <c r="AP144" s="142" t="str">
        <f>IFERROR(VLOOKUP('DERS YÜKLERİ'!$B$17,T144:AA144,8,0),"")</f>
        <v/>
      </c>
      <c r="AQ144" s="142" t="str">
        <f>IFERROR(VLOOKUP('DERS YÜKLERİ'!$B$18,T144:AA144,8,0),"")</f>
        <v/>
      </c>
      <c r="AR144" s="142" t="str">
        <f>IFERROR(VLOOKUP('DERS YÜKLERİ'!$B$19,T144:AA144,8,0),"")</f>
        <v/>
      </c>
      <c r="AS144" s="142" t="str">
        <f>IFERROR(VLOOKUP('DERS YÜKLERİ'!$B$20,T144:AA144,8,0),"")</f>
        <v/>
      </c>
      <c r="AT144" s="142" t="str">
        <f>IFERROR(VLOOKUP('DERS YÜKLERİ'!$B$21,T144:AA144,8,0),"")</f>
        <v/>
      </c>
      <c r="AU144" s="142" t="str">
        <f>IFERROR(VLOOKUP('DERS YÜKLERİ'!$B$22,T144:AA144,8,0),"")</f>
        <v/>
      </c>
      <c r="AV144" s="142" t="str">
        <f>IFERROR(VLOOKUP('DERS YÜKLERİ'!$B$23,T144:AA144,8,0),"")</f>
        <v/>
      </c>
      <c r="AW144" s="142" t="str">
        <f>IFERROR(VLOOKUP('DERS YÜKLERİ'!$B$25,T144:AA144,8,0),"")</f>
        <v/>
      </c>
      <c r="AX144" s="142" t="str">
        <f>IFERROR(VLOOKUP('DERS YÜKLERİ'!$B$26,T144:AA144,8,0),"")</f>
        <v/>
      </c>
      <c r="AY144" s="142" t="str">
        <f>IFERROR(VLOOKUP('DERS YÜKLERİ'!$B$27,T144:AA144,8,0),"")</f>
        <v/>
      </c>
      <c r="AZ144" s="142" t="str">
        <f>IFERROR(VLOOKUP('DERS YÜKLERİ'!$B$28,T144:AA144,8,0),"")</f>
        <v/>
      </c>
      <c r="BA144" s="142" t="str">
        <f>IFERROR(VLOOKUP('DERS YÜKLERİ'!$B$29,T144:AA144,8,0),"")</f>
        <v/>
      </c>
      <c r="BB144" s="142" t="str">
        <f>IFERROR(VLOOKUP('DERS YÜKLERİ'!$B$30,T144:AA144,8,0),"")</f>
        <v/>
      </c>
      <c r="BC144" s="142" t="str">
        <f>IFERROR(VLOOKUP('DERS YÜKLERİ'!$B$31,T144:AA144,8,0),"")</f>
        <v/>
      </c>
      <c r="BD144" s="142" t="str">
        <f>IFERROR(VLOOKUP('DERS YÜKLERİ'!$B$32,T144:AA144,8,0),"")</f>
        <v/>
      </c>
      <c r="BE144" s="142" t="str">
        <f>IFERROR(VLOOKUP('DERS YÜKLERİ'!$B$33,T144:AA144,8,0),"")</f>
        <v/>
      </c>
      <c r="BF144" s="142" t="str">
        <f>IFERROR(VLOOKUP('DERS YÜKLERİ'!$B$34,T144:AA144,8,0),"")</f>
        <v/>
      </c>
      <c r="BG144" s="142" t="str">
        <f>IFERROR(VLOOKUP('DERS YÜKLERİ'!$B$35,T144:AA144,8,0),"")</f>
        <v/>
      </c>
      <c r="BH144" s="142" t="str">
        <f>IFERROR(VLOOKUP('DERS YÜKLERİ'!$B$36,T144:AA144,8,0),"")</f>
        <v/>
      </c>
      <c r="BI144" s="142" t="str">
        <f>IFERROR(VLOOKUP('DERS YÜKLERİ'!$B$37,T144:AA144,8,0),"")</f>
        <v/>
      </c>
      <c r="BJ144" s="142" t="str">
        <f>IFERROR(VLOOKUP('DERS YÜKLERİ'!$B$38,T144:AA144,8,0),"")</f>
        <v/>
      </c>
      <c r="BK144" s="142" t="str">
        <f>IFERROR(VLOOKUP('DERS YÜKLERİ'!$B$39,T144:AA144,8,0),"")</f>
        <v/>
      </c>
      <c r="BL144" s="142" t="str">
        <f>IFERROR(VLOOKUP('DERS YÜKLERİ'!$B$40,T144:AA144,8,0),"")</f>
        <v/>
      </c>
      <c r="BM144" s="142" t="str">
        <f>IFERROR(VLOOKUP('DERS YÜKLERİ'!$B$41,T144:AA144,8,0),"")</f>
        <v/>
      </c>
      <c r="BN144" s="142" t="str">
        <f>IFERROR(VLOOKUP('DERS YÜKLERİ'!$B$42,T144:AA144,8,0),"")</f>
        <v/>
      </c>
      <c r="BO144" s="142" t="str">
        <f>IFERROR(VLOOKUP('DERS YÜKLERİ'!$B$43,T144:AA144,8,0),"")</f>
        <v/>
      </c>
      <c r="BP144" s="142" t="str">
        <f>IFERROR(VLOOKUP('DERS YÜKLERİ'!$B$44,T144:AA144,8,0),"")</f>
        <v/>
      </c>
      <c r="BQ144" s="142" t="str">
        <f>IFERROR(VLOOKUP('DERS YÜKLERİ'!$B$45,T144:AA144,8,0),"")</f>
        <v/>
      </c>
      <c r="BR144" s="142" t="str">
        <f>IFERROR(VLOOKUP('DERS YÜKLERİ'!$B$46,T144:AA144,8,0),"")</f>
        <v/>
      </c>
      <c r="BS144" s="142" t="str">
        <f>IFERROR(VLOOKUP('DERS YÜKLERİ'!$B$47,T144:AA144,8,0),"")</f>
        <v/>
      </c>
      <c r="BT144" s="26"/>
    </row>
    <row r="145" spans="1:72" ht="19.5" hidden="1" customHeight="1" outlineLevel="1">
      <c r="A145" s="110" t="b">
        <v>0</v>
      </c>
      <c r="B145" s="112" t="str">
        <f t="shared" si="20"/>
        <v>KAPALI</v>
      </c>
      <c r="C145" s="1030"/>
      <c r="D145" s="115" t="str">
        <f>IFERROR(VLOOKUP(F145,'LİSTE-FORMÜLLER'!F:L,2,0),"-")</f>
        <v>-</v>
      </c>
      <c r="E145" s="116" t="str">
        <f>IFERROR(VLOOKUP(F145,'LİSTE-FORMÜLLER'!F:L,3,0),"-")</f>
        <v>-</v>
      </c>
      <c r="F145" s="117"/>
      <c r="G145" s="842" t="str">
        <f>IFERROR(VLOOKUP(F145,'LİSTE-FORMÜLLER'!F:L,5,0),"")</f>
        <v/>
      </c>
      <c r="H145" s="115" t="str">
        <f>IFERROR(VLOOKUP(F145,'LİSTE-FORMÜLLER'!F:L,7,0),"-")</f>
        <v>-</v>
      </c>
      <c r="I145" s="201"/>
      <c r="J145" s="202"/>
      <c r="K145" s="120"/>
      <c r="L145" s="121">
        <f t="shared" si="21"/>
        <v>2</v>
      </c>
      <c r="M145" s="121" t="str">
        <f>IFERROR(VLOOKUP(I145,'LİSTE-FORMÜLLER'!$B$2:$C$89,2,0),"*")</f>
        <v>*</v>
      </c>
      <c r="N145" s="20"/>
      <c r="O145" s="21"/>
      <c r="P145" s="21"/>
      <c r="Q145" s="21"/>
      <c r="R145" s="579" t="s">
        <v>876</v>
      </c>
      <c r="S145" s="130" t="e">
        <f t="shared" si="22"/>
        <v>#N/A</v>
      </c>
      <c r="T145" s="175" t="str">
        <f t="shared" si="25"/>
        <v>-</v>
      </c>
      <c r="U145" s="178">
        <f>COUNTIF('DERS PROGRAMI'!$K$5:$L$55,R145)</f>
        <v>73</v>
      </c>
      <c r="V145" s="180">
        <f>COUNTIF('DERS PROGRAMI'!$K$62:$L$106,R145)</f>
        <v>58</v>
      </c>
      <c r="W145" s="846" t="e">
        <f>VLOOKUP(U145,'LİSTE-FORMÜLLER'!$U$1:$V$4,2,0)</f>
        <v>#N/A</v>
      </c>
      <c r="X145" s="847" t="e">
        <f>VLOOKUP(V145,'LİSTE-FORMÜLLER'!$U$1:$V$4,2,0)</f>
        <v>#N/A</v>
      </c>
      <c r="Y145" s="26"/>
      <c r="Z145" s="142" t="s">
        <v>876</v>
      </c>
      <c r="AA145" s="144" t="e">
        <f t="shared" si="24"/>
        <v>#VALUE!</v>
      </c>
      <c r="AB145" s="148" t="str">
        <f>IFERROR(VLOOKUP('DERS YÜKLERİ'!$B$3,T145:AA145,8,0),"")</f>
        <v/>
      </c>
      <c r="AC145" s="142" t="str">
        <f>IFERROR(VLOOKUP('DERS YÜKLERİ'!$B$4,T145:AA145,8,0),"")</f>
        <v/>
      </c>
      <c r="AD145" s="142" t="str">
        <f>IFERROR(VLOOKUP('DERS YÜKLERİ'!$B$5,T145:AA145,8,0),"")</f>
        <v/>
      </c>
      <c r="AE145" s="142" t="str">
        <f>IFERROR(VLOOKUP('DERS YÜKLERİ'!$B$6,T145:AA145,8,0),"")</f>
        <v/>
      </c>
      <c r="AF145" s="142" t="str">
        <f>IFERROR(VLOOKUP('DERS YÜKLERİ'!$B$7,T145:AA145,8,0),"")</f>
        <v/>
      </c>
      <c r="AG145" s="142" t="str">
        <f>IFERROR(VLOOKUP('DERS YÜKLERİ'!$B$8,T145:AA145,8,0),"")</f>
        <v/>
      </c>
      <c r="AH145" s="142" t="str">
        <f>IFERROR(VLOOKUP('DERS YÜKLERİ'!$B$9,T145:AA145,8,0),"")</f>
        <v/>
      </c>
      <c r="AI145" s="142" t="str">
        <f>IFERROR(VLOOKUP('DERS YÜKLERİ'!$B$10,T145:AA145,8,0),"")</f>
        <v/>
      </c>
      <c r="AJ145" s="142" t="str">
        <f>IFERROR(VLOOKUP('DERS YÜKLERİ'!$B$11,T145:AA145,8,0),"")</f>
        <v/>
      </c>
      <c r="AK145" s="142" t="str">
        <f>IFERROR(VLOOKUP('DERS YÜKLERİ'!$B$12,T145:AA145,8,0),"")</f>
        <v/>
      </c>
      <c r="AL145" s="142" t="str">
        <f>IFERROR(VLOOKUP('DERS YÜKLERİ'!$B$13,T145:AA145,8,0),"")</f>
        <v/>
      </c>
      <c r="AM145" s="142" t="str">
        <f>IFERROR(VLOOKUP('DERS YÜKLERİ'!$B$14,T145:AA145,8,0),"")</f>
        <v/>
      </c>
      <c r="AN145" s="142" t="str">
        <f>IFERROR(VLOOKUP('DERS YÜKLERİ'!$B$15,T145:AA145,8,0),"")</f>
        <v/>
      </c>
      <c r="AO145" s="142" t="str">
        <f>IFERROR(VLOOKUP('DERS YÜKLERİ'!$B$16,T145:AA145,8,0),"")</f>
        <v/>
      </c>
      <c r="AP145" s="142" t="str">
        <f>IFERROR(VLOOKUP('DERS YÜKLERİ'!$B$17,T145:AA145,8,0),"")</f>
        <v/>
      </c>
      <c r="AQ145" s="142" t="str">
        <f>IFERROR(VLOOKUP('DERS YÜKLERİ'!$B$18,T145:AA145,8,0),"")</f>
        <v/>
      </c>
      <c r="AR145" s="142" t="str">
        <f>IFERROR(VLOOKUP('DERS YÜKLERİ'!$B$19,T145:AA145,8,0),"")</f>
        <v/>
      </c>
      <c r="AS145" s="142" t="str">
        <f>IFERROR(VLOOKUP('DERS YÜKLERİ'!$B$20,T145:AA145,8,0),"")</f>
        <v/>
      </c>
      <c r="AT145" s="142" t="str">
        <f>IFERROR(VLOOKUP('DERS YÜKLERİ'!$B$21,T145:AA145,8,0),"")</f>
        <v/>
      </c>
      <c r="AU145" s="142" t="str">
        <f>IFERROR(VLOOKUP('DERS YÜKLERİ'!$B$22,T145:AA145,8,0),"")</f>
        <v/>
      </c>
      <c r="AV145" s="142" t="str">
        <f>IFERROR(VLOOKUP('DERS YÜKLERİ'!$B$23,T145:AA145,8,0),"")</f>
        <v/>
      </c>
      <c r="AW145" s="142" t="str">
        <f>IFERROR(VLOOKUP('DERS YÜKLERİ'!$B$25,T145:AA145,8,0),"")</f>
        <v/>
      </c>
      <c r="AX145" s="142" t="str">
        <f>IFERROR(VLOOKUP('DERS YÜKLERİ'!$B$26,T145:AA145,8,0),"")</f>
        <v/>
      </c>
      <c r="AY145" s="142" t="str">
        <f>IFERROR(VLOOKUP('DERS YÜKLERİ'!$B$27,T145:AA145,8,0),"")</f>
        <v/>
      </c>
      <c r="AZ145" s="142" t="str">
        <f>IFERROR(VLOOKUP('DERS YÜKLERİ'!$B$28,T145:AA145,8,0),"")</f>
        <v/>
      </c>
      <c r="BA145" s="142" t="str">
        <f>IFERROR(VLOOKUP('DERS YÜKLERİ'!$B$29,T145:AA145,8,0),"")</f>
        <v/>
      </c>
      <c r="BB145" s="142" t="str">
        <f>IFERROR(VLOOKUP('DERS YÜKLERİ'!$B$30,T145:AA145,8,0),"")</f>
        <v/>
      </c>
      <c r="BC145" s="142" t="str">
        <f>IFERROR(VLOOKUP('DERS YÜKLERİ'!$B$31,T145:AA145,8,0),"")</f>
        <v/>
      </c>
      <c r="BD145" s="142" t="str">
        <f>IFERROR(VLOOKUP('DERS YÜKLERİ'!$B$32,T145:AA145,8,0),"")</f>
        <v/>
      </c>
      <c r="BE145" s="142" t="str">
        <f>IFERROR(VLOOKUP('DERS YÜKLERİ'!$B$33,T145:AA145,8,0),"")</f>
        <v/>
      </c>
      <c r="BF145" s="142" t="str">
        <f>IFERROR(VLOOKUP('DERS YÜKLERİ'!$B$34,T145:AA145,8,0),"")</f>
        <v/>
      </c>
      <c r="BG145" s="142" t="str">
        <f>IFERROR(VLOOKUP('DERS YÜKLERİ'!$B$35,T145:AA145,8,0),"")</f>
        <v/>
      </c>
      <c r="BH145" s="142" t="str">
        <f>IFERROR(VLOOKUP('DERS YÜKLERİ'!$B$36,T145:AA145,8,0),"")</f>
        <v/>
      </c>
      <c r="BI145" s="142" t="str">
        <f>IFERROR(VLOOKUP('DERS YÜKLERİ'!$B$37,T145:AA145,8,0),"")</f>
        <v/>
      </c>
      <c r="BJ145" s="142" t="str">
        <f>IFERROR(VLOOKUP('DERS YÜKLERİ'!$B$38,T145:AA145,8,0),"")</f>
        <v/>
      </c>
      <c r="BK145" s="142" t="str">
        <f>IFERROR(VLOOKUP('DERS YÜKLERİ'!$B$39,T145:AA145,8,0),"")</f>
        <v/>
      </c>
      <c r="BL145" s="142" t="str">
        <f>IFERROR(VLOOKUP('DERS YÜKLERİ'!$B$40,T145:AA145,8,0),"")</f>
        <v/>
      </c>
      <c r="BM145" s="142" t="str">
        <f>IFERROR(VLOOKUP('DERS YÜKLERİ'!$B$41,T145:AA145,8,0),"")</f>
        <v/>
      </c>
      <c r="BN145" s="142" t="str">
        <f>IFERROR(VLOOKUP('DERS YÜKLERİ'!$B$42,T145:AA145,8,0),"")</f>
        <v/>
      </c>
      <c r="BO145" s="142" t="str">
        <f>IFERROR(VLOOKUP('DERS YÜKLERİ'!$B$43,T145:AA145,8,0),"")</f>
        <v/>
      </c>
      <c r="BP145" s="142" t="str">
        <f>IFERROR(VLOOKUP('DERS YÜKLERİ'!$B$44,T145:AA145,8,0),"")</f>
        <v/>
      </c>
      <c r="BQ145" s="142" t="str">
        <f>IFERROR(VLOOKUP('DERS YÜKLERİ'!$B$45,T145:AA145,8,0),"")</f>
        <v/>
      </c>
      <c r="BR145" s="142" t="str">
        <f>IFERROR(VLOOKUP('DERS YÜKLERİ'!$B$46,T145:AA145,8,0),"")</f>
        <v/>
      </c>
      <c r="BS145" s="142" t="str">
        <f>IFERROR(VLOOKUP('DERS YÜKLERİ'!$B$47,T145:AA145,8,0),"")</f>
        <v/>
      </c>
      <c r="BT145" s="26"/>
    </row>
    <row r="146" spans="1:72" ht="19.5" hidden="1" customHeight="1">
      <c r="A146" s="110" t="b">
        <v>0</v>
      </c>
      <c r="B146" s="112" t="str">
        <f t="shared" si="20"/>
        <v>KAPALI</v>
      </c>
      <c r="C146" s="1030"/>
      <c r="D146" s="115" t="str">
        <f>IFERROR(VLOOKUP(F146,'LİSTE-FORMÜLLER'!F:L,2,0),"-")</f>
        <v>-</v>
      </c>
      <c r="E146" s="116" t="str">
        <f>IFERROR(VLOOKUP(F146,'LİSTE-FORMÜLLER'!F:L,3,0),"-")</f>
        <v>-</v>
      </c>
      <c r="F146" s="117"/>
      <c r="G146" s="842" t="str">
        <f>IFERROR(VLOOKUP(F146,'LİSTE-FORMÜLLER'!F:L,5,0),"")</f>
        <v/>
      </c>
      <c r="H146" s="115" t="str">
        <f>IFERROR(VLOOKUP(F146,'LİSTE-FORMÜLLER'!F:L,7,0),"-")</f>
        <v>-</v>
      </c>
      <c r="I146" s="387"/>
      <c r="J146" s="388"/>
      <c r="K146" s="203"/>
      <c r="L146" s="121">
        <f t="shared" si="21"/>
        <v>2</v>
      </c>
      <c r="M146" s="121" t="str">
        <f>IFERROR(VLOOKUP(I146,'LİSTE-FORMÜLLER'!$B$2:$C$89,2,0),"*")</f>
        <v>*</v>
      </c>
      <c r="N146" s="20"/>
      <c r="O146" s="21"/>
      <c r="P146" s="21"/>
      <c r="Q146" s="21"/>
      <c r="R146" s="579" t="s">
        <v>876</v>
      </c>
      <c r="S146" s="130" t="e">
        <f t="shared" si="22"/>
        <v>#N/A</v>
      </c>
      <c r="T146" s="175" t="str">
        <f t="shared" si="25"/>
        <v>-</v>
      </c>
      <c r="U146" s="178">
        <f>COUNTIF('DERS PROGRAMI'!$K$5:$L$55,R146)</f>
        <v>73</v>
      </c>
      <c r="V146" s="180">
        <f>COUNTIF('DERS PROGRAMI'!$K$62:$L$106,R146)</f>
        <v>58</v>
      </c>
      <c r="W146" s="846" t="e">
        <f>VLOOKUP(U146,'LİSTE-FORMÜLLER'!$U$1:$V$4,2,0)</f>
        <v>#N/A</v>
      </c>
      <c r="X146" s="847" t="e">
        <f>VLOOKUP(V146,'LİSTE-FORMÜLLER'!$U$1:$V$4,2,0)</f>
        <v>#N/A</v>
      </c>
      <c r="Y146" s="26"/>
      <c r="Z146" s="142" t="s">
        <v>876</v>
      </c>
      <c r="AA146" s="144" t="e">
        <f t="shared" si="24"/>
        <v>#VALUE!</v>
      </c>
      <c r="AB146" s="148" t="str">
        <f>IFERROR(VLOOKUP('DERS YÜKLERİ'!$B$3,T146:AA146,8,0),"")</f>
        <v/>
      </c>
      <c r="AC146" s="142" t="str">
        <f>IFERROR(VLOOKUP('DERS YÜKLERİ'!$B$4,T146:AA146,8,0),"")</f>
        <v/>
      </c>
      <c r="AD146" s="142" t="str">
        <f>IFERROR(VLOOKUP('DERS YÜKLERİ'!$B$5,T146:AA146,8,0),"")</f>
        <v/>
      </c>
      <c r="AE146" s="142" t="str">
        <f>IFERROR(VLOOKUP('DERS YÜKLERİ'!$B$6,T146:AA146,8,0),"")</f>
        <v/>
      </c>
      <c r="AF146" s="142" t="str">
        <f>IFERROR(VLOOKUP('DERS YÜKLERİ'!$B$7,T146:AA146,8,0),"")</f>
        <v/>
      </c>
      <c r="AG146" s="142" t="str">
        <f>IFERROR(VLOOKUP('DERS YÜKLERİ'!$B$8,T146:AA146,8,0),"")</f>
        <v/>
      </c>
      <c r="AH146" s="142" t="str">
        <f>IFERROR(VLOOKUP('DERS YÜKLERİ'!$B$9,T146:AA146,8,0),"")</f>
        <v/>
      </c>
      <c r="AI146" s="142" t="str">
        <f>IFERROR(VLOOKUP('DERS YÜKLERİ'!$B$10,T146:AA146,8,0),"")</f>
        <v/>
      </c>
      <c r="AJ146" s="142" t="str">
        <f>IFERROR(VLOOKUP('DERS YÜKLERİ'!$B$11,T146:AA146,8,0),"")</f>
        <v/>
      </c>
      <c r="AK146" s="142" t="str">
        <f>IFERROR(VLOOKUP('DERS YÜKLERİ'!$B$12,T146:AA146,8,0),"")</f>
        <v/>
      </c>
      <c r="AL146" s="142" t="str">
        <f>IFERROR(VLOOKUP('DERS YÜKLERİ'!$B$13,T146:AA146,8,0),"")</f>
        <v/>
      </c>
      <c r="AM146" s="142" t="str">
        <f>IFERROR(VLOOKUP('DERS YÜKLERİ'!$B$14,T146:AA146,8,0),"")</f>
        <v/>
      </c>
      <c r="AN146" s="142" t="str">
        <f>IFERROR(VLOOKUP('DERS YÜKLERİ'!$B$15,T146:AA146,8,0),"")</f>
        <v/>
      </c>
      <c r="AO146" s="142" t="str">
        <f>IFERROR(VLOOKUP('DERS YÜKLERİ'!$B$16,T146:AA146,8,0),"")</f>
        <v/>
      </c>
      <c r="AP146" s="142" t="str">
        <f>IFERROR(VLOOKUP('DERS YÜKLERİ'!$B$17,T146:AA146,8,0),"")</f>
        <v/>
      </c>
      <c r="AQ146" s="142" t="str">
        <f>IFERROR(VLOOKUP('DERS YÜKLERİ'!$B$18,T146:AA146,8,0),"")</f>
        <v/>
      </c>
      <c r="AR146" s="142" t="str">
        <f>IFERROR(VLOOKUP('DERS YÜKLERİ'!$B$19,T146:AA146,8,0),"")</f>
        <v/>
      </c>
      <c r="AS146" s="142" t="str">
        <f>IFERROR(VLOOKUP('DERS YÜKLERİ'!$B$20,T146:AA146,8,0),"")</f>
        <v/>
      </c>
      <c r="AT146" s="142" t="str">
        <f>IFERROR(VLOOKUP('DERS YÜKLERİ'!$B$21,T146:AA146,8,0),"")</f>
        <v/>
      </c>
      <c r="AU146" s="142" t="str">
        <f>IFERROR(VLOOKUP('DERS YÜKLERİ'!$B$22,T146:AA146,8,0),"")</f>
        <v/>
      </c>
      <c r="AV146" s="142" t="str">
        <f>IFERROR(VLOOKUP('DERS YÜKLERİ'!$B$23,T146:AA146,8,0),"")</f>
        <v/>
      </c>
      <c r="AW146" s="142" t="str">
        <f>IFERROR(VLOOKUP('DERS YÜKLERİ'!$B$25,T146:AA146,8,0),"")</f>
        <v/>
      </c>
      <c r="AX146" s="142" t="str">
        <f>IFERROR(VLOOKUP('DERS YÜKLERİ'!$B$26,T146:AA146,8,0),"")</f>
        <v/>
      </c>
      <c r="AY146" s="142" t="str">
        <f>IFERROR(VLOOKUP('DERS YÜKLERİ'!$B$27,T146:AA146,8,0),"")</f>
        <v/>
      </c>
      <c r="AZ146" s="142" t="str">
        <f>IFERROR(VLOOKUP('DERS YÜKLERİ'!$B$28,T146:AA146,8,0),"")</f>
        <v/>
      </c>
      <c r="BA146" s="142" t="str">
        <f>IFERROR(VLOOKUP('DERS YÜKLERİ'!$B$29,T146:AA146,8,0),"")</f>
        <v/>
      </c>
      <c r="BB146" s="142" t="str">
        <f>IFERROR(VLOOKUP('DERS YÜKLERİ'!$B$30,T146:AA146,8,0),"")</f>
        <v/>
      </c>
      <c r="BC146" s="142" t="str">
        <f>IFERROR(VLOOKUP('DERS YÜKLERİ'!$B$31,T146:AA146,8,0),"")</f>
        <v/>
      </c>
      <c r="BD146" s="142" t="str">
        <f>IFERROR(VLOOKUP('DERS YÜKLERİ'!$B$32,T146:AA146,8,0),"")</f>
        <v/>
      </c>
      <c r="BE146" s="142" t="str">
        <f>IFERROR(VLOOKUP('DERS YÜKLERİ'!$B$33,T146:AA146,8,0),"")</f>
        <v/>
      </c>
      <c r="BF146" s="142" t="str">
        <f>IFERROR(VLOOKUP('DERS YÜKLERİ'!$B$34,T146:AA146,8,0),"")</f>
        <v/>
      </c>
      <c r="BG146" s="142" t="str">
        <f>IFERROR(VLOOKUP('DERS YÜKLERİ'!$B$35,T146:AA146,8,0),"")</f>
        <v/>
      </c>
      <c r="BH146" s="142" t="str">
        <f>IFERROR(VLOOKUP('DERS YÜKLERİ'!$B$36,T146:AA146,8,0),"")</f>
        <v/>
      </c>
      <c r="BI146" s="142" t="str">
        <f>IFERROR(VLOOKUP('DERS YÜKLERİ'!$B$37,T146:AA146,8,0),"")</f>
        <v/>
      </c>
      <c r="BJ146" s="142" t="str">
        <f>IFERROR(VLOOKUP('DERS YÜKLERİ'!$B$38,T146:AA146,8,0),"")</f>
        <v/>
      </c>
      <c r="BK146" s="142" t="str">
        <f>IFERROR(VLOOKUP('DERS YÜKLERİ'!$B$39,T146:AA146,8,0),"")</f>
        <v/>
      </c>
      <c r="BL146" s="142" t="str">
        <f>IFERROR(VLOOKUP('DERS YÜKLERİ'!$B$40,T146:AA146,8,0),"")</f>
        <v/>
      </c>
      <c r="BM146" s="142" t="str">
        <f>IFERROR(VLOOKUP('DERS YÜKLERİ'!$B$41,T146:AA146,8,0),"")</f>
        <v/>
      </c>
      <c r="BN146" s="142" t="str">
        <f>IFERROR(VLOOKUP('DERS YÜKLERİ'!$B$42,T146:AA146,8,0),"")</f>
        <v/>
      </c>
      <c r="BO146" s="142" t="str">
        <f>IFERROR(VLOOKUP('DERS YÜKLERİ'!$B$43,T146:AA146,8,0),"")</f>
        <v/>
      </c>
      <c r="BP146" s="142" t="str">
        <f>IFERROR(VLOOKUP('DERS YÜKLERİ'!$B$44,T146:AA146,8,0),"")</f>
        <v/>
      </c>
      <c r="BQ146" s="142" t="str">
        <f>IFERROR(VLOOKUP('DERS YÜKLERİ'!$B$45,T146:AA146,8,0),"")</f>
        <v/>
      </c>
      <c r="BR146" s="142" t="str">
        <f>IFERROR(VLOOKUP('DERS YÜKLERİ'!$B$46,T146:AA146,8,0),"")</f>
        <v/>
      </c>
      <c r="BS146" s="142" t="str">
        <f>IFERROR(VLOOKUP('DERS YÜKLERİ'!$B$47,T146:AA146,8,0),"")</f>
        <v/>
      </c>
      <c r="BT146" s="26"/>
    </row>
    <row r="147" spans="1:72" ht="19.5" hidden="1" customHeight="1" outlineLevel="1">
      <c r="A147" s="110" t="b">
        <v>0</v>
      </c>
      <c r="B147" s="112" t="str">
        <f t="shared" si="20"/>
        <v>KAPALI</v>
      </c>
      <c r="C147" s="1030"/>
      <c r="D147" s="115" t="str">
        <f>IFERROR(VLOOKUP(F147,'LİSTE-FORMÜLLER'!F:L,2,0),"-")</f>
        <v>-</v>
      </c>
      <c r="E147" s="116" t="str">
        <f>IFERROR(VLOOKUP(F147,'LİSTE-FORMÜLLER'!F:L,3,0),"-")</f>
        <v>-</v>
      </c>
      <c r="F147" s="117"/>
      <c r="G147" s="842" t="str">
        <f>IFERROR(VLOOKUP(F147,'LİSTE-FORMÜLLER'!F:L,5,0),"")</f>
        <v/>
      </c>
      <c r="H147" s="115" t="str">
        <f>IFERROR(VLOOKUP(F147,'LİSTE-FORMÜLLER'!F:L,7,0),"-")</f>
        <v>-</v>
      </c>
      <c r="I147" s="387"/>
      <c r="J147" s="388"/>
      <c r="K147" s="203"/>
      <c r="L147" s="121">
        <f t="shared" si="21"/>
        <v>2</v>
      </c>
      <c r="M147" s="121" t="str">
        <f>IFERROR(VLOOKUP(I147,'LİSTE-FORMÜLLER'!$B$2:$C$89,2,0),"*")</f>
        <v>*</v>
      </c>
      <c r="N147" s="20"/>
      <c r="O147" s="21"/>
      <c r="P147" s="21"/>
      <c r="Q147" s="21"/>
      <c r="R147" s="579" t="s">
        <v>876</v>
      </c>
      <c r="S147" s="130" t="e">
        <f t="shared" si="22"/>
        <v>#N/A</v>
      </c>
      <c r="T147" s="175" t="str">
        <f t="shared" si="25"/>
        <v>-</v>
      </c>
      <c r="U147" s="178">
        <f>COUNTIF('DERS PROGRAMI'!$K$5:$L$55,R147)</f>
        <v>73</v>
      </c>
      <c r="V147" s="180">
        <f>COUNTIF('DERS PROGRAMI'!$K$62:$L$106,R147)</f>
        <v>58</v>
      </c>
      <c r="W147" s="846" t="e">
        <f>VLOOKUP(U147,'LİSTE-FORMÜLLER'!$U$1:$V$4,2,0)</f>
        <v>#N/A</v>
      </c>
      <c r="X147" s="847" t="e">
        <f>VLOOKUP(V147,'LİSTE-FORMÜLLER'!$U$1:$V$4,2,0)</f>
        <v>#N/A</v>
      </c>
      <c r="Y147" s="26"/>
      <c r="Z147" s="142" t="s">
        <v>876</v>
      </c>
      <c r="AA147" s="144" t="e">
        <f t="shared" si="24"/>
        <v>#VALUE!</v>
      </c>
      <c r="AB147" s="148" t="str">
        <f>IFERROR(VLOOKUP('DERS YÜKLERİ'!$B$3,T147:AA147,8,0),"")</f>
        <v/>
      </c>
      <c r="AC147" s="142" t="str">
        <f>IFERROR(VLOOKUP('DERS YÜKLERİ'!$B$4,T147:AA147,8,0),"")</f>
        <v/>
      </c>
      <c r="AD147" s="142" t="str">
        <f>IFERROR(VLOOKUP('DERS YÜKLERİ'!$B$5,T147:AA147,8,0),"")</f>
        <v/>
      </c>
      <c r="AE147" s="142" t="str">
        <f>IFERROR(VLOOKUP('DERS YÜKLERİ'!$B$6,T147:AA147,8,0),"")</f>
        <v/>
      </c>
      <c r="AF147" s="142" t="str">
        <f>IFERROR(VLOOKUP('DERS YÜKLERİ'!$B$7,T147:AA147,8,0),"")</f>
        <v/>
      </c>
      <c r="AG147" s="142" t="str">
        <f>IFERROR(VLOOKUP('DERS YÜKLERİ'!$B$8,T147:AA147,8,0),"")</f>
        <v/>
      </c>
      <c r="AH147" s="142" t="str">
        <f>IFERROR(VLOOKUP('DERS YÜKLERİ'!$B$9,T147:AA147,8,0),"")</f>
        <v/>
      </c>
      <c r="AI147" s="142" t="str">
        <f>IFERROR(VLOOKUP('DERS YÜKLERİ'!$B$10,T147:AA147,8,0),"")</f>
        <v/>
      </c>
      <c r="AJ147" s="142" t="str">
        <f>IFERROR(VLOOKUP('DERS YÜKLERİ'!$B$11,T147:AA147,8,0),"")</f>
        <v/>
      </c>
      <c r="AK147" s="142" t="str">
        <f>IFERROR(VLOOKUP('DERS YÜKLERİ'!$B$12,T147:AA147,8,0),"")</f>
        <v/>
      </c>
      <c r="AL147" s="142" t="str">
        <f>IFERROR(VLOOKUP('DERS YÜKLERİ'!$B$13,T147:AA147,8,0),"")</f>
        <v/>
      </c>
      <c r="AM147" s="142" t="str">
        <f>IFERROR(VLOOKUP('DERS YÜKLERİ'!$B$14,T147:AA147,8,0),"")</f>
        <v/>
      </c>
      <c r="AN147" s="142" t="str">
        <f>IFERROR(VLOOKUP('DERS YÜKLERİ'!$B$15,T147:AA147,8,0),"")</f>
        <v/>
      </c>
      <c r="AO147" s="142" t="str">
        <f>IFERROR(VLOOKUP('DERS YÜKLERİ'!$B$16,T147:AA147,8,0),"")</f>
        <v/>
      </c>
      <c r="AP147" s="142" t="str">
        <f>IFERROR(VLOOKUP('DERS YÜKLERİ'!$B$17,T147:AA147,8,0),"")</f>
        <v/>
      </c>
      <c r="AQ147" s="142" t="str">
        <f>IFERROR(VLOOKUP('DERS YÜKLERİ'!$B$18,T147:AA147,8,0),"")</f>
        <v/>
      </c>
      <c r="AR147" s="142" t="str">
        <f>IFERROR(VLOOKUP('DERS YÜKLERİ'!$B$19,T147:AA147,8,0),"")</f>
        <v/>
      </c>
      <c r="AS147" s="142" t="str">
        <f>IFERROR(VLOOKUP('DERS YÜKLERİ'!$B$20,T147:AA147,8,0),"")</f>
        <v/>
      </c>
      <c r="AT147" s="142" t="str">
        <f>IFERROR(VLOOKUP('DERS YÜKLERİ'!$B$21,T147:AA147,8,0),"")</f>
        <v/>
      </c>
      <c r="AU147" s="142" t="str">
        <f>IFERROR(VLOOKUP('DERS YÜKLERİ'!$B$22,T147:AA147,8,0),"")</f>
        <v/>
      </c>
      <c r="AV147" s="142" t="str">
        <f>IFERROR(VLOOKUP('DERS YÜKLERİ'!$B$23,T147:AA147,8,0),"")</f>
        <v/>
      </c>
      <c r="AW147" s="142" t="str">
        <f>IFERROR(VLOOKUP('DERS YÜKLERİ'!$B$25,T147:AA147,8,0),"")</f>
        <v/>
      </c>
      <c r="AX147" s="142" t="str">
        <f>IFERROR(VLOOKUP('DERS YÜKLERİ'!$B$26,T147:AA147,8,0),"")</f>
        <v/>
      </c>
      <c r="AY147" s="142" t="str">
        <f>IFERROR(VLOOKUP('DERS YÜKLERİ'!$B$27,T147:AA147,8,0),"")</f>
        <v/>
      </c>
      <c r="AZ147" s="142" t="str">
        <f>IFERROR(VLOOKUP('DERS YÜKLERİ'!$B$28,T147:AA147,8,0),"")</f>
        <v/>
      </c>
      <c r="BA147" s="142" t="str">
        <f>IFERROR(VLOOKUP('DERS YÜKLERİ'!$B$29,T147:AA147,8,0),"")</f>
        <v/>
      </c>
      <c r="BB147" s="142" t="str">
        <f>IFERROR(VLOOKUP('DERS YÜKLERİ'!$B$30,T147:AA147,8,0),"")</f>
        <v/>
      </c>
      <c r="BC147" s="142" t="str">
        <f>IFERROR(VLOOKUP('DERS YÜKLERİ'!$B$31,T147:AA147,8,0),"")</f>
        <v/>
      </c>
      <c r="BD147" s="142" t="str">
        <f>IFERROR(VLOOKUP('DERS YÜKLERİ'!$B$32,T147:AA147,8,0),"")</f>
        <v/>
      </c>
      <c r="BE147" s="142" t="str">
        <f>IFERROR(VLOOKUP('DERS YÜKLERİ'!$B$33,T147:AA147,8,0),"")</f>
        <v/>
      </c>
      <c r="BF147" s="142" t="str">
        <f>IFERROR(VLOOKUP('DERS YÜKLERİ'!$B$34,T147:AA147,8,0),"")</f>
        <v/>
      </c>
      <c r="BG147" s="142" t="str">
        <f>IFERROR(VLOOKUP('DERS YÜKLERİ'!$B$35,T147:AA147,8,0),"")</f>
        <v/>
      </c>
      <c r="BH147" s="142" t="str">
        <f>IFERROR(VLOOKUP('DERS YÜKLERİ'!$B$36,T147:AA147,8,0),"")</f>
        <v/>
      </c>
      <c r="BI147" s="142" t="str">
        <f>IFERROR(VLOOKUP('DERS YÜKLERİ'!$B$37,T147:AA147,8,0),"")</f>
        <v/>
      </c>
      <c r="BJ147" s="142" t="str">
        <f>IFERROR(VLOOKUP('DERS YÜKLERİ'!$B$38,T147:AA147,8,0),"")</f>
        <v/>
      </c>
      <c r="BK147" s="142" t="str">
        <f>IFERROR(VLOOKUP('DERS YÜKLERİ'!$B$39,T147:AA147,8,0),"")</f>
        <v/>
      </c>
      <c r="BL147" s="142" t="str">
        <f>IFERROR(VLOOKUP('DERS YÜKLERİ'!$B$40,T147:AA147,8,0),"")</f>
        <v/>
      </c>
      <c r="BM147" s="142" t="str">
        <f>IFERROR(VLOOKUP('DERS YÜKLERİ'!$B$41,T147:AA147,8,0),"")</f>
        <v/>
      </c>
      <c r="BN147" s="142" t="str">
        <f>IFERROR(VLOOKUP('DERS YÜKLERİ'!$B$42,T147:AA147,8,0),"")</f>
        <v/>
      </c>
      <c r="BO147" s="142" t="str">
        <f>IFERROR(VLOOKUP('DERS YÜKLERİ'!$B$43,T147:AA147,8,0),"")</f>
        <v/>
      </c>
      <c r="BP147" s="142" t="str">
        <f>IFERROR(VLOOKUP('DERS YÜKLERİ'!$B$44,T147:AA147,8,0),"")</f>
        <v/>
      </c>
      <c r="BQ147" s="142" t="str">
        <f>IFERROR(VLOOKUP('DERS YÜKLERİ'!$B$45,T147:AA147,8,0),"")</f>
        <v/>
      </c>
      <c r="BR147" s="142" t="str">
        <f>IFERROR(VLOOKUP('DERS YÜKLERİ'!$B$46,T147:AA147,8,0),"")</f>
        <v/>
      </c>
      <c r="BS147" s="142" t="str">
        <f>IFERROR(VLOOKUP('DERS YÜKLERİ'!$B$47,T147:AA147,8,0),"")</f>
        <v/>
      </c>
      <c r="BT147" s="26"/>
    </row>
    <row r="148" spans="1:72" ht="19.5" hidden="1" customHeight="1">
      <c r="A148" s="110" t="b">
        <v>0</v>
      </c>
      <c r="B148" s="112" t="str">
        <f t="shared" si="20"/>
        <v>KAPALI</v>
      </c>
      <c r="C148" s="1030"/>
      <c r="D148" s="115" t="str">
        <f>IFERROR(VLOOKUP(F148,'LİSTE-FORMÜLLER'!F:L,2,0),"-")</f>
        <v>-</v>
      </c>
      <c r="E148" s="116" t="str">
        <f>IFERROR(VLOOKUP(F148,'LİSTE-FORMÜLLER'!F:L,3,0),"-")</f>
        <v>-</v>
      </c>
      <c r="F148" s="117"/>
      <c r="G148" s="842" t="str">
        <f>IFERROR(VLOOKUP(F148,'LİSTE-FORMÜLLER'!F:L,5,0),"")</f>
        <v/>
      </c>
      <c r="H148" s="115" t="str">
        <f>IFERROR(VLOOKUP(F148,'LİSTE-FORMÜLLER'!F:L,7,0),"-")</f>
        <v>-</v>
      </c>
      <c r="I148" s="201"/>
      <c r="J148" s="202"/>
      <c r="K148" s="120"/>
      <c r="L148" s="121">
        <f t="shared" si="21"/>
        <v>2</v>
      </c>
      <c r="M148" s="121" t="str">
        <f>IFERROR(VLOOKUP(I148,'LİSTE-FORMÜLLER'!$B$2:$C$89,2,0),"*")</f>
        <v>*</v>
      </c>
      <c r="N148" s="20"/>
      <c r="O148" s="21"/>
      <c r="P148" s="21"/>
      <c r="Q148" s="21"/>
      <c r="R148" s="579" t="s">
        <v>876</v>
      </c>
      <c r="S148" s="130" t="e">
        <f t="shared" si="22"/>
        <v>#N/A</v>
      </c>
      <c r="T148" s="175" t="str">
        <f t="shared" si="25"/>
        <v>-</v>
      </c>
      <c r="U148" s="178">
        <f>COUNTIF('DERS PROGRAMI'!$K$5:$L$55,R148)</f>
        <v>73</v>
      </c>
      <c r="V148" s="180">
        <f>COUNTIF('DERS PROGRAMI'!$K$62:$L$106,R148)</f>
        <v>58</v>
      </c>
      <c r="W148" s="846" t="e">
        <f>VLOOKUP(U148,'LİSTE-FORMÜLLER'!$U$1:$V$4,2,0)</f>
        <v>#N/A</v>
      </c>
      <c r="X148" s="847" t="e">
        <f>VLOOKUP(V148,'LİSTE-FORMÜLLER'!$U$1:$V$4,2,0)</f>
        <v>#N/A</v>
      </c>
      <c r="Y148" s="26"/>
      <c r="Z148" s="142" t="s">
        <v>876</v>
      </c>
      <c r="AA148" s="144" t="e">
        <f t="shared" si="24"/>
        <v>#VALUE!</v>
      </c>
      <c r="AB148" s="148" t="str">
        <f>IFERROR(VLOOKUP('DERS YÜKLERİ'!$B$3,T148:AA148,8,0),"")</f>
        <v/>
      </c>
      <c r="AC148" s="142" t="str">
        <f>IFERROR(VLOOKUP('DERS YÜKLERİ'!$B$4,T148:AA148,8,0),"")</f>
        <v/>
      </c>
      <c r="AD148" s="142" t="str">
        <f>IFERROR(VLOOKUP('DERS YÜKLERİ'!$B$5,T148:AA148,8,0),"")</f>
        <v/>
      </c>
      <c r="AE148" s="142" t="str">
        <f>IFERROR(VLOOKUP('DERS YÜKLERİ'!$B$6,T148:AA148,8,0),"")</f>
        <v/>
      </c>
      <c r="AF148" s="142" t="str">
        <f>IFERROR(VLOOKUP('DERS YÜKLERİ'!$B$7,T148:AA148,8,0),"")</f>
        <v/>
      </c>
      <c r="AG148" s="142" t="str">
        <f>IFERROR(VLOOKUP('DERS YÜKLERİ'!$B$8,T148:AA148,8,0),"")</f>
        <v/>
      </c>
      <c r="AH148" s="142" t="str">
        <f>IFERROR(VLOOKUP('DERS YÜKLERİ'!$B$9,T148:AA148,8,0),"")</f>
        <v/>
      </c>
      <c r="AI148" s="142" t="str">
        <f>IFERROR(VLOOKUP('DERS YÜKLERİ'!$B$10,T148:AA148,8,0),"")</f>
        <v/>
      </c>
      <c r="AJ148" s="142" t="str">
        <f>IFERROR(VLOOKUP('DERS YÜKLERİ'!$B$11,T148:AA148,8,0),"")</f>
        <v/>
      </c>
      <c r="AK148" s="142" t="str">
        <f>IFERROR(VLOOKUP('DERS YÜKLERİ'!$B$12,T148:AA148,8,0),"")</f>
        <v/>
      </c>
      <c r="AL148" s="142" t="str">
        <f>IFERROR(VLOOKUP('DERS YÜKLERİ'!$B$13,T148:AA148,8,0),"")</f>
        <v/>
      </c>
      <c r="AM148" s="142" t="str">
        <f>IFERROR(VLOOKUP('DERS YÜKLERİ'!$B$14,T148:AA148,8,0),"")</f>
        <v/>
      </c>
      <c r="AN148" s="142" t="str">
        <f>IFERROR(VLOOKUP('DERS YÜKLERİ'!$B$15,T148:AA148,8,0),"")</f>
        <v/>
      </c>
      <c r="AO148" s="142" t="str">
        <f>IFERROR(VLOOKUP('DERS YÜKLERİ'!$B$16,T148:AA148,8,0),"")</f>
        <v/>
      </c>
      <c r="AP148" s="142" t="str">
        <f>IFERROR(VLOOKUP('DERS YÜKLERİ'!$B$17,T148:AA148,8,0),"")</f>
        <v/>
      </c>
      <c r="AQ148" s="142" t="str">
        <f>IFERROR(VLOOKUP('DERS YÜKLERİ'!$B$18,T148:AA148,8,0),"")</f>
        <v/>
      </c>
      <c r="AR148" s="142" t="str">
        <f>IFERROR(VLOOKUP('DERS YÜKLERİ'!$B$19,T148:AA148,8,0),"")</f>
        <v/>
      </c>
      <c r="AS148" s="142" t="str">
        <f>IFERROR(VLOOKUP('DERS YÜKLERİ'!$B$20,T148:AA148,8,0),"")</f>
        <v/>
      </c>
      <c r="AT148" s="142" t="str">
        <f>IFERROR(VLOOKUP('DERS YÜKLERİ'!$B$21,T148:AA148,8,0),"")</f>
        <v/>
      </c>
      <c r="AU148" s="142" t="str">
        <f>IFERROR(VLOOKUP('DERS YÜKLERİ'!$B$22,T148:AA148,8,0),"")</f>
        <v/>
      </c>
      <c r="AV148" s="142" t="str">
        <f>IFERROR(VLOOKUP('DERS YÜKLERİ'!$B$23,T148:AA148,8,0),"")</f>
        <v/>
      </c>
      <c r="AW148" s="142" t="str">
        <f>IFERROR(VLOOKUP('DERS YÜKLERİ'!$B$25,T148:AA148,8,0),"")</f>
        <v/>
      </c>
      <c r="AX148" s="142" t="str">
        <f>IFERROR(VLOOKUP('DERS YÜKLERİ'!$B$26,T148:AA148,8,0),"")</f>
        <v/>
      </c>
      <c r="AY148" s="142" t="str">
        <f>IFERROR(VLOOKUP('DERS YÜKLERİ'!$B$27,T148:AA148,8,0),"")</f>
        <v/>
      </c>
      <c r="AZ148" s="142" t="str">
        <f>IFERROR(VLOOKUP('DERS YÜKLERİ'!$B$28,T148:AA148,8,0),"")</f>
        <v/>
      </c>
      <c r="BA148" s="142" t="str">
        <f>IFERROR(VLOOKUP('DERS YÜKLERİ'!$B$29,T148:AA148,8,0),"")</f>
        <v/>
      </c>
      <c r="BB148" s="142" t="str">
        <f>IFERROR(VLOOKUP('DERS YÜKLERİ'!$B$30,T148:AA148,8,0),"")</f>
        <v/>
      </c>
      <c r="BC148" s="142" t="str">
        <f>IFERROR(VLOOKUP('DERS YÜKLERİ'!$B$31,T148:AA148,8,0),"")</f>
        <v/>
      </c>
      <c r="BD148" s="142" t="str">
        <f>IFERROR(VLOOKUP('DERS YÜKLERİ'!$B$32,T148:AA148,8,0),"")</f>
        <v/>
      </c>
      <c r="BE148" s="142" t="str">
        <f>IFERROR(VLOOKUP('DERS YÜKLERİ'!$B$33,T148:AA148,8,0),"")</f>
        <v/>
      </c>
      <c r="BF148" s="142" t="str">
        <f>IFERROR(VLOOKUP('DERS YÜKLERİ'!$B$34,T148:AA148,8,0),"")</f>
        <v/>
      </c>
      <c r="BG148" s="142" t="str">
        <f>IFERROR(VLOOKUP('DERS YÜKLERİ'!$B$35,T148:AA148,8,0),"")</f>
        <v/>
      </c>
      <c r="BH148" s="142" t="str">
        <f>IFERROR(VLOOKUP('DERS YÜKLERİ'!$B$36,T148:AA148,8,0),"")</f>
        <v/>
      </c>
      <c r="BI148" s="142" t="str">
        <f>IFERROR(VLOOKUP('DERS YÜKLERİ'!$B$37,T148:AA148,8,0),"")</f>
        <v/>
      </c>
      <c r="BJ148" s="142" t="str">
        <f>IFERROR(VLOOKUP('DERS YÜKLERİ'!$B$38,T148:AA148,8,0),"")</f>
        <v/>
      </c>
      <c r="BK148" s="142" t="str">
        <f>IFERROR(VLOOKUP('DERS YÜKLERİ'!$B$39,T148:AA148,8,0),"")</f>
        <v/>
      </c>
      <c r="BL148" s="142" t="str">
        <f>IFERROR(VLOOKUP('DERS YÜKLERİ'!$B$40,T148:AA148,8,0),"")</f>
        <v/>
      </c>
      <c r="BM148" s="142" t="str">
        <f>IFERROR(VLOOKUP('DERS YÜKLERİ'!$B$41,T148:AA148,8,0),"")</f>
        <v/>
      </c>
      <c r="BN148" s="142" t="str">
        <f>IFERROR(VLOOKUP('DERS YÜKLERİ'!$B$42,T148:AA148,8,0),"")</f>
        <v/>
      </c>
      <c r="BO148" s="142" t="str">
        <f>IFERROR(VLOOKUP('DERS YÜKLERİ'!$B$43,T148:AA148,8,0),"")</f>
        <v/>
      </c>
      <c r="BP148" s="142" t="str">
        <f>IFERROR(VLOOKUP('DERS YÜKLERİ'!$B$44,T148:AA148,8,0),"")</f>
        <v/>
      </c>
      <c r="BQ148" s="142" t="str">
        <f>IFERROR(VLOOKUP('DERS YÜKLERİ'!$B$45,T148:AA148,8,0),"")</f>
        <v/>
      </c>
      <c r="BR148" s="142" t="str">
        <f>IFERROR(VLOOKUP('DERS YÜKLERİ'!$B$46,T148:AA148,8,0),"")</f>
        <v/>
      </c>
      <c r="BS148" s="142" t="str">
        <f>IFERROR(VLOOKUP('DERS YÜKLERİ'!$B$47,T148:AA148,8,0),"")</f>
        <v/>
      </c>
      <c r="BT148" s="26"/>
    </row>
    <row r="149" spans="1:72" ht="19.5" hidden="1" customHeight="1" outlineLevel="1">
      <c r="A149" s="110" t="b">
        <v>0</v>
      </c>
      <c r="B149" s="112" t="str">
        <f t="shared" si="20"/>
        <v>KAPALI</v>
      </c>
      <c r="C149" s="1030"/>
      <c r="D149" s="115" t="str">
        <f>IFERROR(VLOOKUP(F149,'LİSTE-FORMÜLLER'!F:L,2,0),"-")</f>
        <v>-</v>
      </c>
      <c r="E149" s="116" t="str">
        <f>IFERROR(VLOOKUP(F149,'LİSTE-FORMÜLLER'!F:L,3,0),"-")</f>
        <v>-</v>
      </c>
      <c r="F149" s="117"/>
      <c r="G149" s="842" t="str">
        <f>IFERROR(VLOOKUP(F149,'LİSTE-FORMÜLLER'!F:L,5,0),"")</f>
        <v/>
      </c>
      <c r="H149" s="115" t="str">
        <f>IFERROR(VLOOKUP(F149,'LİSTE-FORMÜLLER'!F:L,7,0),"-")</f>
        <v>-</v>
      </c>
      <c r="I149" s="201"/>
      <c r="J149" s="202"/>
      <c r="K149" s="120"/>
      <c r="L149" s="121">
        <f t="shared" si="21"/>
        <v>2</v>
      </c>
      <c r="M149" s="121" t="str">
        <f>IFERROR(VLOOKUP(I149,'LİSTE-FORMÜLLER'!$B$2:$C$89,2,0),"*")</f>
        <v>*</v>
      </c>
      <c r="N149" s="20"/>
      <c r="O149" s="21"/>
      <c r="P149" s="21"/>
      <c r="Q149" s="21"/>
      <c r="R149" s="579" t="s">
        <v>876</v>
      </c>
      <c r="S149" s="130" t="e">
        <f t="shared" si="22"/>
        <v>#N/A</v>
      </c>
      <c r="T149" s="175" t="str">
        <f t="shared" si="25"/>
        <v>-</v>
      </c>
      <c r="U149" s="178">
        <f>COUNTIF('DERS PROGRAMI'!$K$5:$L$55,R149)</f>
        <v>73</v>
      </c>
      <c r="V149" s="180">
        <f>COUNTIF('DERS PROGRAMI'!$K$62:$L$106,R149)</f>
        <v>58</v>
      </c>
      <c r="W149" s="846" t="e">
        <f>VLOOKUP(U149,'LİSTE-FORMÜLLER'!$U$1:$V$4,2,0)</f>
        <v>#N/A</v>
      </c>
      <c r="X149" s="847" t="e">
        <f>VLOOKUP(V149,'LİSTE-FORMÜLLER'!$U$1:$V$4,2,0)</f>
        <v>#N/A</v>
      </c>
      <c r="Y149" s="26"/>
      <c r="Z149" s="142" t="s">
        <v>876</v>
      </c>
      <c r="AA149" s="144" t="e">
        <f t="shared" si="24"/>
        <v>#VALUE!</v>
      </c>
      <c r="AB149" s="148" t="str">
        <f>IFERROR(VLOOKUP('DERS YÜKLERİ'!$B$3,T149:AA149,8,0),"")</f>
        <v/>
      </c>
      <c r="AC149" s="142" t="str">
        <f>IFERROR(VLOOKUP('DERS YÜKLERİ'!$B$4,T149:AA149,8,0),"")</f>
        <v/>
      </c>
      <c r="AD149" s="142" t="str">
        <f>IFERROR(VLOOKUP('DERS YÜKLERİ'!$B$5,T149:AA149,8,0),"")</f>
        <v/>
      </c>
      <c r="AE149" s="142" t="str">
        <f>IFERROR(VLOOKUP('DERS YÜKLERİ'!$B$6,T149:AA149,8,0),"")</f>
        <v/>
      </c>
      <c r="AF149" s="142" t="str">
        <f>IFERROR(VLOOKUP('DERS YÜKLERİ'!$B$7,T149:AA149,8,0),"")</f>
        <v/>
      </c>
      <c r="AG149" s="142" t="str">
        <f>IFERROR(VLOOKUP('DERS YÜKLERİ'!$B$8,T149:AA149,8,0),"")</f>
        <v/>
      </c>
      <c r="AH149" s="142" t="str">
        <f>IFERROR(VLOOKUP('DERS YÜKLERİ'!$B$9,T149:AA149,8,0),"")</f>
        <v/>
      </c>
      <c r="AI149" s="142" t="str">
        <f>IFERROR(VLOOKUP('DERS YÜKLERİ'!$B$10,T149:AA149,8,0),"")</f>
        <v/>
      </c>
      <c r="AJ149" s="142" t="str">
        <f>IFERROR(VLOOKUP('DERS YÜKLERİ'!$B$11,T149:AA149,8,0),"")</f>
        <v/>
      </c>
      <c r="AK149" s="142" t="str">
        <f>IFERROR(VLOOKUP('DERS YÜKLERİ'!$B$12,T149:AA149,8,0),"")</f>
        <v/>
      </c>
      <c r="AL149" s="142" t="str">
        <f>IFERROR(VLOOKUP('DERS YÜKLERİ'!$B$13,T149:AA149,8,0),"")</f>
        <v/>
      </c>
      <c r="AM149" s="142" t="str">
        <f>IFERROR(VLOOKUP('DERS YÜKLERİ'!$B$14,T149:AA149,8,0),"")</f>
        <v/>
      </c>
      <c r="AN149" s="142" t="str">
        <f>IFERROR(VLOOKUP('DERS YÜKLERİ'!$B$15,T149:AA149,8,0),"")</f>
        <v/>
      </c>
      <c r="AO149" s="142" t="str">
        <f>IFERROR(VLOOKUP('DERS YÜKLERİ'!$B$16,T149:AA149,8,0),"")</f>
        <v/>
      </c>
      <c r="AP149" s="142" t="str">
        <f>IFERROR(VLOOKUP('DERS YÜKLERİ'!$B$17,T149:AA149,8,0),"")</f>
        <v/>
      </c>
      <c r="AQ149" s="142" t="str">
        <f>IFERROR(VLOOKUP('DERS YÜKLERİ'!$B$18,T149:AA149,8,0),"")</f>
        <v/>
      </c>
      <c r="AR149" s="142" t="str">
        <f>IFERROR(VLOOKUP('DERS YÜKLERİ'!$B$19,T149:AA149,8,0),"")</f>
        <v/>
      </c>
      <c r="AS149" s="142" t="str">
        <f>IFERROR(VLOOKUP('DERS YÜKLERİ'!$B$20,T149:AA149,8,0),"")</f>
        <v/>
      </c>
      <c r="AT149" s="142" t="str">
        <f>IFERROR(VLOOKUP('DERS YÜKLERİ'!$B$21,T149:AA149,8,0),"")</f>
        <v/>
      </c>
      <c r="AU149" s="142" t="str">
        <f>IFERROR(VLOOKUP('DERS YÜKLERİ'!$B$22,T149:AA149,8,0),"")</f>
        <v/>
      </c>
      <c r="AV149" s="142" t="str">
        <f>IFERROR(VLOOKUP('DERS YÜKLERİ'!$B$23,T149:AA149,8,0),"")</f>
        <v/>
      </c>
      <c r="AW149" s="142" t="str">
        <f>IFERROR(VLOOKUP('DERS YÜKLERİ'!$B$25,T149:AA149,8,0),"")</f>
        <v/>
      </c>
      <c r="AX149" s="142" t="str">
        <f>IFERROR(VLOOKUP('DERS YÜKLERİ'!$B$26,T149:AA149,8,0),"")</f>
        <v/>
      </c>
      <c r="AY149" s="142" t="str">
        <f>IFERROR(VLOOKUP('DERS YÜKLERİ'!$B$27,T149:AA149,8,0),"")</f>
        <v/>
      </c>
      <c r="AZ149" s="142" t="str">
        <f>IFERROR(VLOOKUP('DERS YÜKLERİ'!$B$28,T149:AA149,8,0),"")</f>
        <v/>
      </c>
      <c r="BA149" s="142" t="str">
        <f>IFERROR(VLOOKUP('DERS YÜKLERİ'!$B$29,T149:AA149,8,0),"")</f>
        <v/>
      </c>
      <c r="BB149" s="142" t="str">
        <f>IFERROR(VLOOKUP('DERS YÜKLERİ'!$B$30,T149:AA149,8,0),"")</f>
        <v/>
      </c>
      <c r="BC149" s="142" t="str">
        <f>IFERROR(VLOOKUP('DERS YÜKLERİ'!$B$31,T149:AA149,8,0),"")</f>
        <v/>
      </c>
      <c r="BD149" s="142" t="str">
        <f>IFERROR(VLOOKUP('DERS YÜKLERİ'!$B$32,T149:AA149,8,0),"")</f>
        <v/>
      </c>
      <c r="BE149" s="142" t="str">
        <f>IFERROR(VLOOKUP('DERS YÜKLERİ'!$B$33,T149:AA149,8,0),"")</f>
        <v/>
      </c>
      <c r="BF149" s="142" t="str">
        <f>IFERROR(VLOOKUP('DERS YÜKLERİ'!$B$34,T149:AA149,8,0),"")</f>
        <v/>
      </c>
      <c r="BG149" s="142" t="str">
        <f>IFERROR(VLOOKUP('DERS YÜKLERİ'!$B$35,T149:AA149,8,0),"")</f>
        <v/>
      </c>
      <c r="BH149" s="142" t="str">
        <f>IFERROR(VLOOKUP('DERS YÜKLERİ'!$B$36,T149:AA149,8,0),"")</f>
        <v/>
      </c>
      <c r="BI149" s="142" t="str">
        <f>IFERROR(VLOOKUP('DERS YÜKLERİ'!$B$37,T149:AA149,8,0),"")</f>
        <v/>
      </c>
      <c r="BJ149" s="142" t="str">
        <f>IFERROR(VLOOKUP('DERS YÜKLERİ'!$B$38,T149:AA149,8,0),"")</f>
        <v/>
      </c>
      <c r="BK149" s="142" t="str">
        <f>IFERROR(VLOOKUP('DERS YÜKLERİ'!$B$39,T149:AA149,8,0),"")</f>
        <v/>
      </c>
      <c r="BL149" s="142" t="str">
        <f>IFERROR(VLOOKUP('DERS YÜKLERİ'!$B$40,T149:AA149,8,0),"")</f>
        <v/>
      </c>
      <c r="BM149" s="142" t="str">
        <f>IFERROR(VLOOKUP('DERS YÜKLERİ'!$B$41,T149:AA149,8,0),"")</f>
        <v/>
      </c>
      <c r="BN149" s="142" t="str">
        <f>IFERROR(VLOOKUP('DERS YÜKLERİ'!$B$42,T149:AA149,8,0),"")</f>
        <v/>
      </c>
      <c r="BO149" s="142" t="str">
        <f>IFERROR(VLOOKUP('DERS YÜKLERİ'!$B$43,T149:AA149,8,0),"")</f>
        <v/>
      </c>
      <c r="BP149" s="142" t="str">
        <f>IFERROR(VLOOKUP('DERS YÜKLERİ'!$B$44,T149:AA149,8,0),"")</f>
        <v/>
      </c>
      <c r="BQ149" s="142" t="str">
        <f>IFERROR(VLOOKUP('DERS YÜKLERİ'!$B$45,T149:AA149,8,0),"")</f>
        <v/>
      </c>
      <c r="BR149" s="142" t="str">
        <f>IFERROR(VLOOKUP('DERS YÜKLERİ'!$B$46,T149:AA149,8,0),"")</f>
        <v/>
      </c>
      <c r="BS149" s="142" t="str">
        <f>IFERROR(VLOOKUP('DERS YÜKLERİ'!$B$47,T149:AA149,8,0),"")</f>
        <v/>
      </c>
      <c r="BT149" s="26"/>
    </row>
    <row r="150" spans="1:72" ht="19.5" hidden="1" customHeight="1">
      <c r="A150" s="110" t="b">
        <v>0</v>
      </c>
      <c r="B150" s="112" t="str">
        <f t="shared" si="20"/>
        <v>KAPALI</v>
      </c>
      <c r="C150" s="1030"/>
      <c r="D150" s="115" t="str">
        <f>IFERROR(VLOOKUP(F150,'LİSTE-FORMÜLLER'!F:L,2,0),"-")</f>
        <v>-</v>
      </c>
      <c r="E150" s="116" t="str">
        <f>IFERROR(VLOOKUP(F150,'LİSTE-FORMÜLLER'!F:L,3,0),"-")</f>
        <v>-</v>
      </c>
      <c r="F150" s="117"/>
      <c r="G150" s="842" t="str">
        <f>IFERROR(VLOOKUP(F150,'LİSTE-FORMÜLLER'!F:L,5,0),"")</f>
        <v/>
      </c>
      <c r="H150" s="115" t="str">
        <f>IFERROR(VLOOKUP(F150,'LİSTE-FORMÜLLER'!F:L,7,0),"-")</f>
        <v>-</v>
      </c>
      <c r="I150" s="201"/>
      <c r="J150" s="202"/>
      <c r="K150" s="120"/>
      <c r="L150" s="121">
        <f t="shared" si="21"/>
        <v>2</v>
      </c>
      <c r="M150" s="121" t="str">
        <f>IFERROR(VLOOKUP(I150,'LİSTE-FORMÜLLER'!$B$2:$C$89,2,0),"*")</f>
        <v>*</v>
      </c>
      <c r="N150" s="20"/>
      <c r="O150" s="21"/>
      <c r="P150" s="21"/>
      <c r="Q150" s="21"/>
      <c r="R150" s="579" t="s">
        <v>876</v>
      </c>
      <c r="S150" s="130" t="e">
        <f t="shared" si="22"/>
        <v>#N/A</v>
      </c>
      <c r="T150" s="175" t="str">
        <f t="shared" si="25"/>
        <v>-</v>
      </c>
      <c r="U150" s="178">
        <f>COUNTIF('DERS PROGRAMI'!$K$5:$L$55,R150)</f>
        <v>73</v>
      </c>
      <c r="V150" s="180">
        <f>COUNTIF('DERS PROGRAMI'!$K$62:$L$106,R150)</f>
        <v>58</v>
      </c>
      <c r="W150" s="846" t="e">
        <f>VLOOKUP(U150,'LİSTE-FORMÜLLER'!$U$1:$V$4,2,0)</f>
        <v>#N/A</v>
      </c>
      <c r="X150" s="847" t="e">
        <f>VLOOKUP(V150,'LİSTE-FORMÜLLER'!$U$1:$V$4,2,0)</f>
        <v>#N/A</v>
      </c>
      <c r="Y150" s="26"/>
      <c r="Z150" s="142" t="s">
        <v>876</v>
      </c>
      <c r="AA150" s="144" t="e">
        <f t="shared" si="24"/>
        <v>#VALUE!</v>
      </c>
      <c r="AB150" s="148" t="str">
        <f>IFERROR(VLOOKUP('DERS YÜKLERİ'!$B$3,T150:AA150,8,0),"")</f>
        <v/>
      </c>
      <c r="AC150" s="142" t="str">
        <f>IFERROR(VLOOKUP('DERS YÜKLERİ'!$B$4,T150:AA150,8,0),"")</f>
        <v/>
      </c>
      <c r="AD150" s="142" t="str">
        <f>IFERROR(VLOOKUP('DERS YÜKLERİ'!$B$5,T150:AA150,8,0),"")</f>
        <v/>
      </c>
      <c r="AE150" s="142" t="str">
        <f>IFERROR(VLOOKUP('DERS YÜKLERİ'!$B$6,T150:AA150,8,0),"")</f>
        <v/>
      </c>
      <c r="AF150" s="142" t="str">
        <f>IFERROR(VLOOKUP('DERS YÜKLERİ'!$B$7,T150:AA150,8,0),"")</f>
        <v/>
      </c>
      <c r="AG150" s="142" t="str">
        <f>IFERROR(VLOOKUP('DERS YÜKLERİ'!$B$8,T150:AA150,8,0),"")</f>
        <v/>
      </c>
      <c r="AH150" s="142" t="str">
        <f>IFERROR(VLOOKUP('DERS YÜKLERİ'!$B$9,T150:AA150,8,0),"")</f>
        <v/>
      </c>
      <c r="AI150" s="142" t="str">
        <f>IFERROR(VLOOKUP('DERS YÜKLERİ'!$B$10,T150:AA150,8,0),"")</f>
        <v/>
      </c>
      <c r="AJ150" s="142" t="str">
        <f>IFERROR(VLOOKUP('DERS YÜKLERİ'!$B$11,T150:AA150,8,0),"")</f>
        <v/>
      </c>
      <c r="AK150" s="142" t="str">
        <f>IFERROR(VLOOKUP('DERS YÜKLERİ'!$B$12,T150:AA150,8,0),"")</f>
        <v/>
      </c>
      <c r="AL150" s="142" t="str">
        <f>IFERROR(VLOOKUP('DERS YÜKLERİ'!$B$13,T150:AA150,8,0),"")</f>
        <v/>
      </c>
      <c r="AM150" s="142" t="str">
        <f>IFERROR(VLOOKUP('DERS YÜKLERİ'!$B$14,T150:AA150,8,0),"")</f>
        <v/>
      </c>
      <c r="AN150" s="142" t="str">
        <f>IFERROR(VLOOKUP('DERS YÜKLERİ'!$B$15,T150:AA150,8,0),"")</f>
        <v/>
      </c>
      <c r="AO150" s="142" t="str">
        <f>IFERROR(VLOOKUP('DERS YÜKLERİ'!$B$16,T150:AA150,8,0),"")</f>
        <v/>
      </c>
      <c r="AP150" s="142" t="str">
        <f>IFERROR(VLOOKUP('DERS YÜKLERİ'!$B$17,T150:AA150,8,0),"")</f>
        <v/>
      </c>
      <c r="AQ150" s="142" t="str">
        <f>IFERROR(VLOOKUP('DERS YÜKLERİ'!$B$18,T150:AA150,8,0),"")</f>
        <v/>
      </c>
      <c r="AR150" s="142" t="str">
        <f>IFERROR(VLOOKUP('DERS YÜKLERİ'!$B$19,T150:AA150,8,0),"")</f>
        <v/>
      </c>
      <c r="AS150" s="142" t="str">
        <f>IFERROR(VLOOKUP('DERS YÜKLERİ'!$B$20,T150:AA150,8,0),"")</f>
        <v/>
      </c>
      <c r="AT150" s="142" t="str">
        <f>IFERROR(VLOOKUP('DERS YÜKLERİ'!$B$21,T150:AA150,8,0),"")</f>
        <v/>
      </c>
      <c r="AU150" s="142" t="str">
        <f>IFERROR(VLOOKUP('DERS YÜKLERİ'!$B$22,T150:AA150,8,0),"")</f>
        <v/>
      </c>
      <c r="AV150" s="142" t="str">
        <f>IFERROR(VLOOKUP('DERS YÜKLERİ'!$B$23,T150:AA150,8,0),"")</f>
        <v/>
      </c>
      <c r="AW150" s="142" t="str">
        <f>IFERROR(VLOOKUP('DERS YÜKLERİ'!$B$25,T150:AA150,8,0),"")</f>
        <v/>
      </c>
      <c r="AX150" s="142" t="str">
        <f>IFERROR(VLOOKUP('DERS YÜKLERİ'!$B$26,T150:AA150,8,0),"")</f>
        <v/>
      </c>
      <c r="AY150" s="142" t="str">
        <f>IFERROR(VLOOKUP('DERS YÜKLERİ'!$B$27,T150:AA150,8,0),"")</f>
        <v/>
      </c>
      <c r="AZ150" s="142" t="str">
        <f>IFERROR(VLOOKUP('DERS YÜKLERİ'!$B$28,T150:AA150,8,0),"")</f>
        <v/>
      </c>
      <c r="BA150" s="142" t="str">
        <f>IFERROR(VLOOKUP('DERS YÜKLERİ'!$B$29,T150:AA150,8,0),"")</f>
        <v/>
      </c>
      <c r="BB150" s="142" t="str">
        <f>IFERROR(VLOOKUP('DERS YÜKLERİ'!$B$30,T150:AA150,8,0),"")</f>
        <v/>
      </c>
      <c r="BC150" s="142" t="str">
        <f>IFERROR(VLOOKUP('DERS YÜKLERİ'!$B$31,T150:AA150,8,0),"")</f>
        <v/>
      </c>
      <c r="BD150" s="142" t="str">
        <f>IFERROR(VLOOKUP('DERS YÜKLERİ'!$B$32,T150:AA150,8,0),"")</f>
        <v/>
      </c>
      <c r="BE150" s="142" t="str">
        <f>IFERROR(VLOOKUP('DERS YÜKLERİ'!$B$33,T150:AA150,8,0),"")</f>
        <v/>
      </c>
      <c r="BF150" s="142" t="str">
        <f>IFERROR(VLOOKUP('DERS YÜKLERİ'!$B$34,T150:AA150,8,0),"")</f>
        <v/>
      </c>
      <c r="BG150" s="142" t="str">
        <f>IFERROR(VLOOKUP('DERS YÜKLERİ'!$B$35,T150:AA150,8,0),"")</f>
        <v/>
      </c>
      <c r="BH150" s="142" t="str">
        <f>IFERROR(VLOOKUP('DERS YÜKLERİ'!$B$36,T150:AA150,8,0),"")</f>
        <v/>
      </c>
      <c r="BI150" s="142" t="str">
        <f>IFERROR(VLOOKUP('DERS YÜKLERİ'!$B$37,T150:AA150,8,0),"")</f>
        <v/>
      </c>
      <c r="BJ150" s="142" t="str">
        <f>IFERROR(VLOOKUP('DERS YÜKLERİ'!$B$38,T150:AA150,8,0),"")</f>
        <v/>
      </c>
      <c r="BK150" s="142" t="str">
        <f>IFERROR(VLOOKUP('DERS YÜKLERİ'!$B$39,T150:AA150,8,0),"")</f>
        <v/>
      </c>
      <c r="BL150" s="142" t="str">
        <f>IFERROR(VLOOKUP('DERS YÜKLERİ'!$B$40,T150:AA150,8,0),"")</f>
        <v/>
      </c>
      <c r="BM150" s="142" t="str">
        <f>IFERROR(VLOOKUP('DERS YÜKLERİ'!$B$41,T150:AA150,8,0),"")</f>
        <v/>
      </c>
      <c r="BN150" s="142" t="str">
        <f>IFERROR(VLOOKUP('DERS YÜKLERİ'!$B$42,T150:AA150,8,0),"")</f>
        <v/>
      </c>
      <c r="BO150" s="142" t="str">
        <f>IFERROR(VLOOKUP('DERS YÜKLERİ'!$B$43,T150:AA150,8,0),"")</f>
        <v/>
      </c>
      <c r="BP150" s="142" t="str">
        <f>IFERROR(VLOOKUP('DERS YÜKLERİ'!$B$44,T150:AA150,8,0),"")</f>
        <v/>
      </c>
      <c r="BQ150" s="142" t="str">
        <f>IFERROR(VLOOKUP('DERS YÜKLERİ'!$B$45,T150:AA150,8,0),"")</f>
        <v/>
      </c>
      <c r="BR150" s="142" t="str">
        <f>IFERROR(VLOOKUP('DERS YÜKLERİ'!$B$46,T150:AA150,8,0),"")</f>
        <v/>
      </c>
      <c r="BS150" s="142" t="str">
        <f>IFERROR(VLOOKUP('DERS YÜKLERİ'!$B$47,T150:AA150,8,0),"")</f>
        <v/>
      </c>
      <c r="BT150" s="26"/>
    </row>
    <row r="151" spans="1:72" ht="19.5" hidden="1" customHeight="1" outlineLevel="1">
      <c r="A151" s="110" t="b">
        <v>0</v>
      </c>
      <c r="B151" s="112" t="str">
        <f t="shared" si="20"/>
        <v>KAPALI</v>
      </c>
      <c r="C151" s="1030"/>
      <c r="D151" s="115" t="str">
        <f>IFERROR(VLOOKUP(F151,'LİSTE-FORMÜLLER'!F:L,2,0),"-")</f>
        <v>-</v>
      </c>
      <c r="E151" s="116" t="str">
        <f>IFERROR(VLOOKUP(F151,'LİSTE-FORMÜLLER'!F:L,3,0),"-")</f>
        <v>-</v>
      </c>
      <c r="F151" s="117"/>
      <c r="G151" s="842" t="str">
        <f>IFERROR(VLOOKUP(F151,'LİSTE-FORMÜLLER'!F:L,5,0),"")</f>
        <v/>
      </c>
      <c r="H151" s="115" t="str">
        <f>IFERROR(VLOOKUP(F151,'LİSTE-FORMÜLLER'!F:L,7,0),"-")</f>
        <v>-</v>
      </c>
      <c r="I151" s="895"/>
      <c r="J151" s="896"/>
      <c r="K151" s="897"/>
      <c r="L151" s="121">
        <f t="shared" si="21"/>
        <v>2</v>
      </c>
      <c r="M151" s="121" t="str">
        <f>IFERROR(VLOOKUP(I151,'LİSTE-FORMÜLLER'!$B$2:$C$89,2,0),"*")</f>
        <v>*</v>
      </c>
      <c r="N151" s="20"/>
      <c r="O151" s="21"/>
      <c r="P151" s="21"/>
      <c r="Q151" s="21"/>
      <c r="R151" s="830" t="s">
        <v>876</v>
      </c>
      <c r="S151" s="253" t="e">
        <f t="shared" si="22"/>
        <v>#N/A</v>
      </c>
      <c r="T151" s="254" t="str">
        <f t="shared" si="25"/>
        <v>-</v>
      </c>
      <c r="U151" s="255">
        <f>COUNTIF('DERS PROGRAMI'!$K$5:$L$55,R151)</f>
        <v>73</v>
      </c>
      <c r="V151" s="256">
        <f>COUNTIF('DERS PROGRAMI'!$K$62:$L$106,R151)</f>
        <v>58</v>
      </c>
      <c r="W151" s="898" t="e">
        <f>VLOOKUP(U151,'LİSTE-FORMÜLLER'!$U$1:$V$4,2,0)</f>
        <v>#N/A</v>
      </c>
      <c r="X151" s="899" t="e">
        <f>VLOOKUP(V151,'LİSTE-FORMÜLLER'!$U$1:$V$4,2,0)</f>
        <v>#N/A</v>
      </c>
      <c r="Y151" s="26"/>
      <c r="Z151" s="142" t="s">
        <v>876</v>
      </c>
      <c r="AA151" s="144" t="e">
        <f t="shared" si="24"/>
        <v>#VALUE!</v>
      </c>
      <c r="AB151" s="148" t="str">
        <f>IFERROR(VLOOKUP('DERS YÜKLERİ'!$B$3,T151:AA151,8,0),"")</f>
        <v/>
      </c>
      <c r="AC151" s="142" t="str">
        <f>IFERROR(VLOOKUP('DERS YÜKLERİ'!$B$4,T151:AA151,8,0),"")</f>
        <v/>
      </c>
      <c r="AD151" s="142" t="str">
        <f>IFERROR(VLOOKUP('DERS YÜKLERİ'!$B$5,T151:AA151,8,0),"")</f>
        <v/>
      </c>
      <c r="AE151" s="142" t="str">
        <f>IFERROR(VLOOKUP('DERS YÜKLERİ'!$B$6,T151:AA151,8,0),"")</f>
        <v/>
      </c>
      <c r="AF151" s="142" t="str">
        <f>IFERROR(VLOOKUP('DERS YÜKLERİ'!$B$7,T151:AA151,8,0),"")</f>
        <v/>
      </c>
      <c r="AG151" s="142" t="str">
        <f>IFERROR(VLOOKUP('DERS YÜKLERİ'!$B$8,T151:AA151,8,0),"")</f>
        <v/>
      </c>
      <c r="AH151" s="142" t="str">
        <f>IFERROR(VLOOKUP('DERS YÜKLERİ'!$B$9,T151:AA151,8,0),"")</f>
        <v/>
      </c>
      <c r="AI151" s="142" t="str">
        <f>IFERROR(VLOOKUP('DERS YÜKLERİ'!$B$10,T151:AA151,8,0),"")</f>
        <v/>
      </c>
      <c r="AJ151" s="142" t="str">
        <f>IFERROR(VLOOKUP('DERS YÜKLERİ'!$B$11,T151:AA151,8,0),"")</f>
        <v/>
      </c>
      <c r="AK151" s="142" t="str">
        <f>IFERROR(VLOOKUP('DERS YÜKLERİ'!$B$12,T151:AA151,8,0),"")</f>
        <v/>
      </c>
      <c r="AL151" s="142" t="str">
        <f>IFERROR(VLOOKUP('DERS YÜKLERİ'!$B$13,T151:AA151,8,0),"")</f>
        <v/>
      </c>
      <c r="AM151" s="142" t="str">
        <f>IFERROR(VLOOKUP('DERS YÜKLERİ'!$B$14,T151:AA151,8,0),"")</f>
        <v/>
      </c>
      <c r="AN151" s="142" t="str">
        <f>IFERROR(VLOOKUP('DERS YÜKLERİ'!$B$15,T151:AA151,8,0),"")</f>
        <v/>
      </c>
      <c r="AO151" s="142" t="str">
        <f>IFERROR(VLOOKUP('DERS YÜKLERİ'!$B$16,T151:AA151,8,0),"")</f>
        <v/>
      </c>
      <c r="AP151" s="142" t="str">
        <f>IFERROR(VLOOKUP('DERS YÜKLERİ'!$B$17,T151:AA151,8,0),"")</f>
        <v/>
      </c>
      <c r="AQ151" s="142" t="str">
        <f>IFERROR(VLOOKUP('DERS YÜKLERİ'!$B$18,T151:AA151,8,0),"")</f>
        <v/>
      </c>
      <c r="AR151" s="142" t="str">
        <f>IFERROR(VLOOKUP('DERS YÜKLERİ'!$B$19,T151:AA151,8,0),"")</f>
        <v/>
      </c>
      <c r="AS151" s="142" t="str">
        <f>IFERROR(VLOOKUP('DERS YÜKLERİ'!$B$20,T151:AA151,8,0),"")</f>
        <v/>
      </c>
      <c r="AT151" s="142" t="str">
        <f>IFERROR(VLOOKUP('DERS YÜKLERİ'!$B$21,T151:AA151,8,0),"")</f>
        <v/>
      </c>
      <c r="AU151" s="142" t="str">
        <f>IFERROR(VLOOKUP('DERS YÜKLERİ'!$B$22,T151:AA151,8,0),"")</f>
        <v/>
      </c>
      <c r="AV151" s="142" t="str">
        <f>IFERROR(VLOOKUP('DERS YÜKLERİ'!$B$23,T151:AA151,8,0),"")</f>
        <v/>
      </c>
      <c r="AW151" s="142" t="str">
        <f>IFERROR(VLOOKUP('DERS YÜKLERİ'!$B$25,T151:AA151,8,0),"")</f>
        <v/>
      </c>
      <c r="AX151" s="142" t="str">
        <f>IFERROR(VLOOKUP('DERS YÜKLERİ'!$B$26,T151:AA151,8,0),"")</f>
        <v/>
      </c>
      <c r="AY151" s="142" t="str">
        <f>IFERROR(VLOOKUP('DERS YÜKLERİ'!$B$27,T151:AA151,8,0),"")</f>
        <v/>
      </c>
      <c r="AZ151" s="142" t="str">
        <f>IFERROR(VLOOKUP('DERS YÜKLERİ'!$B$28,T151:AA151,8,0),"")</f>
        <v/>
      </c>
      <c r="BA151" s="142" t="str">
        <f>IFERROR(VLOOKUP('DERS YÜKLERİ'!$B$29,T151:AA151,8,0),"")</f>
        <v/>
      </c>
      <c r="BB151" s="142" t="str">
        <f>IFERROR(VLOOKUP('DERS YÜKLERİ'!$B$30,T151:AA151,8,0),"")</f>
        <v/>
      </c>
      <c r="BC151" s="142" t="str">
        <f>IFERROR(VLOOKUP('DERS YÜKLERİ'!$B$31,T151:AA151,8,0),"")</f>
        <v/>
      </c>
      <c r="BD151" s="142" t="str">
        <f>IFERROR(VLOOKUP('DERS YÜKLERİ'!$B$32,T151:AA151,8,0),"")</f>
        <v/>
      </c>
      <c r="BE151" s="142" t="str">
        <f>IFERROR(VLOOKUP('DERS YÜKLERİ'!$B$33,T151:AA151,8,0),"")</f>
        <v/>
      </c>
      <c r="BF151" s="142" t="str">
        <f>IFERROR(VLOOKUP('DERS YÜKLERİ'!$B$34,T151:AA151,8,0),"")</f>
        <v/>
      </c>
      <c r="BG151" s="142" t="str">
        <f>IFERROR(VLOOKUP('DERS YÜKLERİ'!$B$35,T151:AA151,8,0),"")</f>
        <v/>
      </c>
      <c r="BH151" s="142" t="str">
        <f>IFERROR(VLOOKUP('DERS YÜKLERİ'!$B$36,T151:AA151,8,0),"")</f>
        <v/>
      </c>
      <c r="BI151" s="142" t="str">
        <f>IFERROR(VLOOKUP('DERS YÜKLERİ'!$B$37,T151:AA151,8,0),"")</f>
        <v/>
      </c>
      <c r="BJ151" s="142" t="str">
        <f>IFERROR(VLOOKUP('DERS YÜKLERİ'!$B$38,T151:AA151,8,0),"")</f>
        <v/>
      </c>
      <c r="BK151" s="142" t="str">
        <f>IFERROR(VLOOKUP('DERS YÜKLERİ'!$B$39,T151:AA151,8,0),"")</f>
        <v/>
      </c>
      <c r="BL151" s="142" t="str">
        <f>IFERROR(VLOOKUP('DERS YÜKLERİ'!$B$40,T151:AA151,8,0),"")</f>
        <v/>
      </c>
      <c r="BM151" s="142" t="str">
        <f>IFERROR(VLOOKUP('DERS YÜKLERİ'!$B$41,T151:AA151,8,0),"")</f>
        <v/>
      </c>
      <c r="BN151" s="142" t="str">
        <f>IFERROR(VLOOKUP('DERS YÜKLERİ'!$B$42,T151:AA151,8,0),"")</f>
        <v/>
      </c>
      <c r="BO151" s="142" t="str">
        <f>IFERROR(VLOOKUP('DERS YÜKLERİ'!$B$43,T151:AA151,8,0),"")</f>
        <v/>
      </c>
      <c r="BP151" s="142" t="str">
        <f>IFERROR(VLOOKUP('DERS YÜKLERİ'!$B$44,T151:AA151,8,0),"")</f>
        <v/>
      </c>
      <c r="BQ151" s="142" t="str">
        <f>IFERROR(VLOOKUP('DERS YÜKLERİ'!$B$45,T151:AA151,8,0),"")</f>
        <v/>
      </c>
      <c r="BR151" s="142" t="str">
        <f>IFERROR(VLOOKUP('DERS YÜKLERİ'!$B$46,T151:AA151,8,0),"")</f>
        <v/>
      </c>
      <c r="BS151" s="142" t="str">
        <f>IFERROR(VLOOKUP('DERS YÜKLERİ'!$B$47,T151:AA151,8,0),"")</f>
        <v/>
      </c>
      <c r="BT151" s="26"/>
    </row>
    <row r="152" spans="1:72" ht="19.5" customHeight="1">
      <c r="A152" s="260">
        <f>COUNTIF(B107:B151,"AÇIK")</f>
        <v>14</v>
      </c>
      <c r="B152" s="471"/>
      <c r="C152" s="1031"/>
      <c r="D152" s="261"/>
      <c r="E152" s="262"/>
      <c r="F152" s="261"/>
      <c r="G152" s="262" t="s">
        <v>874</v>
      </c>
      <c r="H152" s="262">
        <v>30</v>
      </c>
      <c r="I152" s="834"/>
      <c r="J152" s="900"/>
      <c r="K152" s="30"/>
      <c r="L152" s="121"/>
      <c r="M152" s="121"/>
      <c r="N152" s="20"/>
      <c r="O152" s="21"/>
      <c r="P152" s="21"/>
      <c r="Q152" s="21"/>
      <c r="R152" s="271">
        <f>COUNTA(R107:R151)</f>
        <v>45</v>
      </c>
      <c r="S152" s="10"/>
      <c r="T152" s="272" t="str">
        <f>IF(A152=R152,"OK","AÇILACAK DERSLERDE HATA VAR")</f>
        <v>AÇILACAK DERSLERDE HATA VAR</v>
      </c>
      <c r="U152" s="273"/>
      <c r="V152" s="274"/>
      <c r="W152" s="272"/>
      <c r="X152" s="272"/>
      <c r="Y152" s="26"/>
      <c r="Z152" s="142"/>
      <c r="AA152" s="144"/>
      <c r="AB152" s="148" t="str">
        <f>IFERROR(VLOOKUP('DERS YÜKLERİ'!$B$3,T152:AA152,8,0),"")</f>
        <v/>
      </c>
      <c r="AC152" s="142" t="str">
        <f>IFERROR(VLOOKUP('DERS YÜKLERİ'!$B$4,T152:AA152,8,0),"")</f>
        <v/>
      </c>
      <c r="AD152" s="142" t="str">
        <f>IFERROR(VLOOKUP('DERS YÜKLERİ'!$B$5,T152:AA152,8,0),"")</f>
        <v/>
      </c>
      <c r="AE152" s="142" t="str">
        <f>IFERROR(VLOOKUP('DERS YÜKLERİ'!$B$6,T152:AA152,8,0),"")</f>
        <v/>
      </c>
      <c r="AF152" s="142" t="str">
        <f>IFERROR(VLOOKUP('DERS YÜKLERİ'!$B$7,T152:AA152,8,0),"")</f>
        <v/>
      </c>
      <c r="AG152" s="142" t="str">
        <f>IFERROR(VLOOKUP('DERS YÜKLERİ'!$B$8,T152:AA152,8,0),"")</f>
        <v/>
      </c>
      <c r="AH152" s="142" t="str">
        <f>IFERROR(VLOOKUP('DERS YÜKLERİ'!$B$9,T152:AA152,8,0),"")</f>
        <v/>
      </c>
      <c r="AI152" s="142" t="str">
        <f>IFERROR(VLOOKUP('DERS YÜKLERİ'!$B$10,T152:AA152,8,0),"")</f>
        <v/>
      </c>
      <c r="AJ152" s="142" t="str">
        <f>IFERROR(VLOOKUP('DERS YÜKLERİ'!$B$11,T152:AA152,8,0),"")</f>
        <v/>
      </c>
      <c r="AK152" s="142" t="str">
        <f>IFERROR(VLOOKUP('DERS YÜKLERİ'!$B$12,T152:AA152,8,0),"")</f>
        <v/>
      </c>
      <c r="AL152" s="142" t="str">
        <f>IFERROR(VLOOKUP('DERS YÜKLERİ'!$B$13,T152:AA152,8,0),"")</f>
        <v/>
      </c>
      <c r="AM152" s="142" t="str">
        <f>IFERROR(VLOOKUP('DERS YÜKLERİ'!$B$14,T152:AA152,8,0),"")</f>
        <v/>
      </c>
      <c r="AN152" s="142" t="str">
        <f>IFERROR(VLOOKUP('DERS YÜKLERİ'!$B$15,T152:AA152,8,0),"")</f>
        <v/>
      </c>
      <c r="AO152" s="142" t="str">
        <f>IFERROR(VLOOKUP('DERS YÜKLERİ'!$B$16,T152:AA152,8,0),"")</f>
        <v/>
      </c>
      <c r="AP152" s="142" t="str">
        <f>IFERROR(VLOOKUP('DERS YÜKLERİ'!$B$17,T152:AA152,8,0),"")</f>
        <v/>
      </c>
      <c r="AQ152" s="142" t="str">
        <f>IFERROR(VLOOKUP('DERS YÜKLERİ'!$B$18,T152:AA152,8,0),"")</f>
        <v/>
      </c>
      <c r="AR152" s="142" t="str">
        <f>IFERROR(VLOOKUP('DERS YÜKLERİ'!$B$19,T152:AA152,8,0),"")</f>
        <v/>
      </c>
      <c r="AS152" s="142" t="str">
        <f>IFERROR(VLOOKUP('DERS YÜKLERİ'!$B$20,T152:AA152,8,0),"")</f>
        <v/>
      </c>
      <c r="AT152" s="142" t="str">
        <f>IFERROR(VLOOKUP('DERS YÜKLERİ'!$B$21,T152:AA152,8,0),"")</f>
        <v/>
      </c>
      <c r="AU152" s="142" t="str">
        <f>IFERROR(VLOOKUP('DERS YÜKLERİ'!$B$22,T152:AA152,8,0),"")</f>
        <v/>
      </c>
      <c r="AV152" s="142" t="str">
        <f>IFERROR(VLOOKUP('DERS YÜKLERİ'!$B$23,T152:AA152,8,0),"")</f>
        <v/>
      </c>
      <c r="AW152" s="142" t="str">
        <f>IFERROR(VLOOKUP('DERS YÜKLERİ'!$B$25,T152:AA152,8,0),"")</f>
        <v/>
      </c>
      <c r="AX152" s="142" t="str">
        <f>IFERROR(VLOOKUP('DERS YÜKLERİ'!$B$26,T152:AA152,8,0),"")</f>
        <v/>
      </c>
      <c r="AY152" s="142" t="str">
        <f>IFERROR(VLOOKUP('DERS YÜKLERİ'!$B$27,T152:AA152,8,0),"")</f>
        <v/>
      </c>
      <c r="AZ152" s="142" t="str">
        <f>IFERROR(VLOOKUP('DERS YÜKLERİ'!$B$28,T152:AA152,8,0),"")</f>
        <v/>
      </c>
      <c r="BA152" s="142" t="str">
        <f>IFERROR(VLOOKUP('DERS YÜKLERİ'!$B$29,T152:AA152,8,0),"")</f>
        <v/>
      </c>
      <c r="BB152" s="142" t="str">
        <f>IFERROR(VLOOKUP('DERS YÜKLERİ'!$B$30,T152:AA152,8,0),"")</f>
        <v/>
      </c>
      <c r="BC152" s="142" t="str">
        <f>IFERROR(VLOOKUP('DERS YÜKLERİ'!$B$31,T152:AA152,8,0),"")</f>
        <v/>
      </c>
      <c r="BD152" s="142" t="str">
        <f>IFERROR(VLOOKUP('DERS YÜKLERİ'!$B$32,T152:AA152,8,0),"")</f>
        <v/>
      </c>
      <c r="BE152" s="142" t="str">
        <f>IFERROR(VLOOKUP('DERS YÜKLERİ'!$B$33,T152:AA152,8,0),"")</f>
        <v/>
      </c>
      <c r="BF152" s="142" t="str">
        <f>IFERROR(VLOOKUP('DERS YÜKLERİ'!$B$34,T152:AA152,8,0),"")</f>
        <v/>
      </c>
      <c r="BG152" s="142" t="str">
        <f>IFERROR(VLOOKUP('DERS YÜKLERİ'!$B$35,T152:AA152,8,0),"")</f>
        <v/>
      </c>
      <c r="BH152" s="142" t="str">
        <f>IFERROR(VLOOKUP('DERS YÜKLERİ'!$B$36,T152:AA152,8,0),"")</f>
        <v/>
      </c>
      <c r="BI152" s="142" t="str">
        <f>IFERROR(VLOOKUP('DERS YÜKLERİ'!$B$37,T152:AA152,8,0),"")</f>
        <v/>
      </c>
      <c r="BJ152" s="142" t="str">
        <f>IFERROR(VLOOKUP('DERS YÜKLERİ'!$B$38,T152:AA152,8,0),"")</f>
        <v/>
      </c>
      <c r="BK152" s="142" t="str">
        <f>IFERROR(VLOOKUP('DERS YÜKLERİ'!$B$39,T152:AA152,8,0),"")</f>
        <v/>
      </c>
      <c r="BL152" s="142" t="str">
        <f>IFERROR(VLOOKUP('DERS YÜKLERİ'!$B$40,T152:AA152,8,0),"")</f>
        <v/>
      </c>
      <c r="BM152" s="142" t="str">
        <f>IFERROR(VLOOKUP('DERS YÜKLERİ'!$B$41,T152:AA152,8,0),"")</f>
        <v/>
      </c>
      <c r="BN152" s="142" t="str">
        <f>IFERROR(VLOOKUP('DERS YÜKLERİ'!$B$42,T152:AA152,8,0),"")</f>
        <v/>
      </c>
      <c r="BO152" s="142" t="str">
        <f>IFERROR(VLOOKUP('DERS YÜKLERİ'!$B$43,T152:AA152,8,0),"")</f>
        <v/>
      </c>
      <c r="BP152" s="142" t="str">
        <f>IFERROR(VLOOKUP('DERS YÜKLERİ'!$B$44,T152:AA152,8,0),"")</f>
        <v/>
      </c>
      <c r="BQ152" s="142" t="str">
        <f>IFERROR(VLOOKUP('DERS YÜKLERİ'!$B$45,T152:AA152,8,0),"")</f>
        <v/>
      </c>
      <c r="BR152" s="142" t="str">
        <f>IFERROR(VLOOKUP('DERS YÜKLERİ'!$B$46,T152:AA152,8,0),"")</f>
        <v/>
      </c>
      <c r="BS152" s="142" t="str">
        <f>IFERROR(VLOOKUP('DERS YÜKLERİ'!$B$47,T152:AA152,8,0),"")</f>
        <v/>
      </c>
      <c r="BT152" s="26"/>
    </row>
    <row r="153" spans="1:72" ht="19.5" customHeight="1">
      <c r="A153" s="110"/>
      <c r="B153" s="30"/>
      <c r="C153" s="30"/>
      <c r="D153" s="901"/>
      <c r="E153" s="902"/>
      <c r="F153" s="903"/>
      <c r="G153" s="901"/>
      <c r="H153" s="902"/>
      <c r="I153" s="902"/>
      <c r="J153" s="904"/>
      <c r="K153" s="14"/>
      <c r="L153" s="121"/>
      <c r="M153" s="121"/>
      <c r="N153" s="20"/>
      <c r="O153" s="21"/>
      <c r="P153" s="21"/>
      <c r="Q153" s="21"/>
      <c r="R153" s="14"/>
      <c r="S153" s="10"/>
      <c r="T153" s="272"/>
      <c r="U153" s="283"/>
      <c r="V153" s="284"/>
      <c r="W153" s="272"/>
      <c r="X153" s="272"/>
      <c r="Y153" s="26"/>
      <c r="Z153" s="142"/>
      <c r="AA153" s="144"/>
      <c r="AB153" s="148" t="str">
        <f>IFERROR(VLOOKUP('DERS YÜKLERİ'!$B$3,T153:AA153,8,0),"")</f>
        <v/>
      </c>
      <c r="AC153" s="142" t="str">
        <f>IFERROR(VLOOKUP('DERS YÜKLERİ'!$B$4,T153:AA153,8,0),"")</f>
        <v/>
      </c>
      <c r="AD153" s="142" t="str">
        <f>IFERROR(VLOOKUP('DERS YÜKLERİ'!$B$5,T153:AA153,8,0),"")</f>
        <v/>
      </c>
      <c r="AE153" s="142" t="str">
        <f>IFERROR(VLOOKUP('DERS YÜKLERİ'!$B$6,T153:AA153,8,0),"")</f>
        <v/>
      </c>
      <c r="AF153" s="142" t="str">
        <f>IFERROR(VLOOKUP('DERS YÜKLERİ'!$B$7,T153:AA153,8,0),"")</f>
        <v/>
      </c>
      <c r="AG153" s="142" t="str">
        <f>IFERROR(VLOOKUP('DERS YÜKLERİ'!$B$8,T153:AA153,8,0),"")</f>
        <v/>
      </c>
      <c r="AH153" s="142" t="str">
        <f>IFERROR(VLOOKUP('DERS YÜKLERİ'!$B$9,T153:AA153,8,0),"")</f>
        <v/>
      </c>
      <c r="AI153" s="142" t="str">
        <f>IFERROR(VLOOKUP('DERS YÜKLERİ'!$B$10,T153:AA153,8,0),"")</f>
        <v/>
      </c>
      <c r="AJ153" s="142" t="str">
        <f>IFERROR(VLOOKUP('DERS YÜKLERİ'!$B$11,T153:AA153,8,0),"")</f>
        <v/>
      </c>
      <c r="AK153" s="142" t="str">
        <f>IFERROR(VLOOKUP('DERS YÜKLERİ'!$B$12,T153:AA153,8,0),"")</f>
        <v/>
      </c>
      <c r="AL153" s="142" t="str">
        <f>IFERROR(VLOOKUP('DERS YÜKLERİ'!$B$13,T153:AA153,8,0),"")</f>
        <v/>
      </c>
      <c r="AM153" s="142" t="str">
        <f>IFERROR(VLOOKUP('DERS YÜKLERİ'!$B$14,T153:AA153,8,0),"")</f>
        <v/>
      </c>
      <c r="AN153" s="142" t="str">
        <f>IFERROR(VLOOKUP('DERS YÜKLERİ'!$B$15,T153:AA153,8,0),"")</f>
        <v/>
      </c>
      <c r="AO153" s="142" t="str">
        <f>IFERROR(VLOOKUP('DERS YÜKLERİ'!$B$16,T153:AA153,8,0),"")</f>
        <v/>
      </c>
      <c r="AP153" s="142" t="str">
        <f>IFERROR(VLOOKUP('DERS YÜKLERİ'!$B$17,T153:AA153,8,0),"")</f>
        <v/>
      </c>
      <c r="AQ153" s="142" t="str">
        <f>IFERROR(VLOOKUP('DERS YÜKLERİ'!$B$18,T153:AA153,8,0),"")</f>
        <v/>
      </c>
      <c r="AR153" s="142" t="str">
        <f>IFERROR(VLOOKUP('DERS YÜKLERİ'!$B$19,T153:AA153,8,0),"")</f>
        <v/>
      </c>
      <c r="AS153" s="142" t="str">
        <f>IFERROR(VLOOKUP('DERS YÜKLERİ'!$B$20,T153:AA153,8,0),"")</f>
        <v/>
      </c>
      <c r="AT153" s="142" t="str">
        <f>IFERROR(VLOOKUP('DERS YÜKLERİ'!$B$21,T153:AA153,8,0),"")</f>
        <v/>
      </c>
      <c r="AU153" s="142" t="str">
        <f>IFERROR(VLOOKUP('DERS YÜKLERİ'!$B$22,T153:AA153,8,0),"")</f>
        <v/>
      </c>
      <c r="AV153" s="142" t="str">
        <f>IFERROR(VLOOKUP('DERS YÜKLERİ'!$B$23,T153:AA153,8,0),"")</f>
        <v/>
      </c>
      <c r="AW153" s="142" t="str">
        <f>IFERROR(VLOOKUP('DERS YÜKLERİ'!$B$25,T153:AA153,8,0),"")</f>
        <v/>
      </c>
      <c r="AX153" s="142" t="str">
        <f>IFERROR(VLOOKUP('DERS YÜKLERİ'!$B$26,T153:AA153,8,0),"")</f>
        <v/>
      </c>
      <c r="AY153" s="142" t="str">
        <f>IFERROR(VLOOKUP('DERS YÜKLERİ'!$B$27,T153:AA153,8,0),"")</f>
        <v/>
      </c>
      <c r="AZ153" s="142" t="str">
        <f>IFERROR(VLOOKUP('DERS YÜKLERİ'!$B$28,T153:AA153,8,0),"")</f>
        <v/>
      </c>
      <c r="BA153" s="142" t="str">
        <f>IFERROR(VLOOKUP('DERS YÜKLERİ'!$B$29,T153:AA153,8,0),"")</f>
        <v/>
      </c>
      <c r="BB153" s="142" t="str">
        <f>IFERROR(VLOOKUP('DERS YÜKLERİ'!$B$30,T153:AA153,8,0),"")</f>
        <v/>
      </c>
      <c r="BC153" s="142" t="str">
        <f>IFERROR(VLOOKUP('DERS YÜKLERİ'!$B$31,T153:AA153,8,0),"")</f>
        <v/>
      </c>
      <c r="BD153" s="142" t="str">
        <f>IFERROR(VLOOKUP('DERS YÜKLERİ'!$B$32,T153:AA153,8,0),"")</f>
        <v/>
      </c>
      <c r="BE153" s="142" t="str">
        <f>IFERROR(VLOOKUP('DERS YÜKLERİ'!$B$33,T153:AA153,8,0),"")</f>
        <v/>
      </c>
      <c r="BF153" s="142" t="str">
        <f>IFERROR(VLOOKUP('DERS YÜKLERİ'!$B$34,T153:AA153,8,0),"")</f>
        <v/>
      </c>
      <c r="BG153" s="142" t="str">
        <f>IFERROR(VLOOKUP('DERS YÜKLERİ'!$B$35,T153:AA153,8,0),"")</f>
        <v/>
      </c>
      <c r="BH153" s="142" t="str">
        <f>IFERROR(VLOOKUP('DERS YÜKLERİ'!$B$36,T153:AA153,8,0),"")</f>
        <v/>
      </c>
      <c r="BI153" s="142" t="str">
        <f>IFERROR(VLOOKUP('DERS YÜKLERİ'!$B$37,T153:AA153,8,0),"")</f>
        <v/>
      </c>
      <c r="BJ153" s="142" t="str">
        <f>IFERROR(VLOOKUP('DERS YÜKLERİ'!$B$38,T153:AA153,8,0),"")</f>
        <v/>
      </c>
      <c r="BK153" s="142" t="str">
        <f>IFERROR(VLOOKUP('DERS YÜKLERİ'!$B$39,T153:AA153,8,0),"")</f>
        <v/>
      </c>
      <c r="BL153" s="142" t="str">
        <f>IFERROR(VLOOKUP('DERS YÜKLERİ'!$B$40,T153:AA153,8,0),"")</f>
        <v/>
      </c>
      <c r="BM153" s="142" t="str">
        <f>IFERROR(VLOOKUP('DERS YÜKLERİ'!$B$41,T153:AA153,8,0),"")</f>
        <v/>
      </c>
      <c r="BN153" s="142" t="str">
        <f>IFERROR(VLOOKUP('DERS YÜKLERİ'!$B$42,T153:AA153,8,0),"")</f>
        <v/>
      </c>
      <c r="BO153" s="142" t="str">
        <f>IFERROR(VLOOKUP('DERS YÜKLERİ'!$B$43,T153:AA153,8,0),"")</f>
        <v/>
      </c>
      <c r="BP153" s="142" t="str">
        <f>IFERROR(VLOOKUP('DERS YÜKLERİ'!$B$44,T153:AA153,8,0),"")</f>
        <v/>
      </c>
      <c r="BQ153" s="142" t="str">
        <f>IFERROR(VLOOKUP('DERS YÜKLERİ'!$B$45,T153:AA153,8,0),"")</f>
        <v/>
      </c>
      <c r="BR153" s="142" t="str">
        <f>IFERROR(VLOOKUP('DERS YÜKLERİ'!$B$46,T153:AA153,8,0),"")</f>
        <v/>
      </c>
      <c r="BS153" s="142" t="str">
        <f>IFERROR(VLOOKUP('DERS YÜKLERİ'!$B$47,T153:AA153,8,0),"")</f>
        <v/>
      </c>
      <c r="BT153" s="26"/>
    </row>
    <row r="154" spans="1:72" ht="19.5" customHeight="1">
      <c r="A154" s="14"/>
      <c r="B154" s="16"/>
      <c r="C154" s="1062" t="s">
        <v>875</v>
      </c>
      <c r="D154" s="1018"/>
      <c r="E154" s="1018"/>
      <c r="F154" s="1018"/>
      <c r="G154" s="1018"/>
      <c r="H154" s="1018"/>
      <c r="I154" s="1018"/>
      <c r="J154" s="1018"/>
      <c r="K154" s="16"/>
      <c r="L154" s="121"/>
      <c r="M154" s="121"/>
      <c r="N154" s="20"/>
      <c r="O154" s="21"/>
      <c r="P154" s="21"/>
      <c r="Q154" s="21"/>
      <c r="R154" s="14"/>
      <c r="S154" s="10"/>
      <c r="T154" s="272"/>
      <c r="U154" s="283"/>
      <c r="V154" s="284"/>
      <c r="W154" s="272"/>
      <c r="X154" s="272"/>
      <c r="Y154" s="26"/>
      <c r="Z154" s="142"/>
      <c r="AA154" s="144"/>
      <c r="AB154" s="148" t="s">
        <v>876</v>
      </c>
      <c r="AC154" s="142" t="s">
        <v>876</v>
      </c>
      <c r="AD154" s="142" t="s">
        <v>876</v>
      </c>
      <c r="AE154" s="142" t="s">
        <v>876</v>
      </c>
      <c r="AF154" s="142" t="s">
        <v>876</v>
      </c>
      <c r="AG154" s="142" t="s">
        <v>876</v>
      </c>
      <c r="AH154" s="142" t="s">
        <v>876</v>
      </c>
      <c r="AI154" s="142" t="s">
        <v>876</v>
      </c>
      <c r="AJ154" s="142" t="s">
        <v>876</v>
      </c>
      <c r="AK154" s="142" t="s">
        <v>876</v>
      </c>
      <c r="AL154" s="142" t="s">
        <v>876</v>
      </c>
      <c r="AM154" s="142" t="s">
        <v>876</v>
      </c>
      <c r="AN154" s="142" t="s">
        <v>876</v>
      </c>
      <c r="AO154" s="142" t="s">
        <v>876</v>
      </c>
      <c r="AP154" s="142" t="s">
        <v>876</v>
      </c>
      <c r="AQ154" s="142" t="s">
        <v>876</v>
      </c>
      <c r="AR154" s="142" t="s">
        <v>876</v>
      </c>
      <c r="AS154" s="142" t="s">
        <v>876</v>
      </c>
      <c r="AT154" s="142" t="s">
        <v>876</v>
      </c>
      <c r="AU154" s="142" t="s">
        <v>876</v>
      </c>
      <c r="AV154" s="142" t="s">
        <v>876</v>
      </c>
      <c r="AW154" s="142" t="s">
        <v>876</v>
      </c>
      <c r="AX154" s="142" t="s">
        <v>876</v>
      </c>
      <c r="AY154" s="142" t="s">
        <v>876</v>
      </c>
      <c r="AZ154" s="142" t="s">
        <v>876</v>
      </c>
      <c r="BA154" s="142" t="s">
        <v>876</v>
      </c>
      <c r="BB154" s="142" t="s">
        <v>876</v>
      </c>
      <c r="BC154" s="142" t="s">
        <v>876</v>
      </c>
      <c r="BD154" s="142" t="s">
        <v>876</v>
      </c>
      <c r="BE154" s="142" t="s">
        <v>876</v>
      </c>
      <c r="BF154" s="142" t="s">
        <v>876</v>
      </c>
      <c r="BG154" s="142" t="s">
        <v>876</v>
      </c>
      <c r="BH154" s="142" t="s">
        <v>876</v>
      </c>
      <c r="BI154" s="142" t="s">
        <v>876</v>
      </c>
      <c r="BJ154" s="142" t="s">
        <v>876</v>
      </c>
      <c r="BK154" s="142" t="s">
        <v>876</v>
      </c>
      <c r="BL154" s="142" t="s">
        <v>876</v>
      </c>
      <c r="BM154" s="142" t="s">
        <v>876</v>
      </c>
      <c r="BN154" s="142" t="s">
        <v>876</v>
      </c>
      <c r="BO154" s="142" t="s">
        <v>876</v>
      </c>
      <c r="BP154" s="142" t="s">
        <v>876</v>
      </c>
      <c r="BQ154" s="142" t="s">
        <v>876</v>
      </c>
      <c r="BR154" s="142" t="s">
        <v>876</v>
      </c>
      <c r="BS154" s="142" t="s">
        <v>876</v>
      </c>
      <c r="BT154" s="26"/>
    </row>
    <row r="155" spans="1:72" ht="19.5" customHeight="1">
      <c r="A155" s="14"/>
      <c r="B155" s="30"/>
      <c r="C155" s="1063" t="s">
        <v>14</v>
      </c>
      <c r="D155" s="1060" t="s">
        <v>4</v>
      </c>
      <c r="E155" s="1060" t="s">
        <v>15</v>
      </c>
      <c r="F155" s="1064" t="s">
        <v>16</v>
      </c>
      <c r="G155" s="905" t="s">
        <v>17</v>
      </c>
      <c r="H155" s="1065" t="s">
        <v>18</v>
      </c>
      <c r="I155" s="1060" t="s">
        <v>19</v>
      </c>
      <c r="J155" s="1061" t="s">
        <v>20</v>
      </c>
      <c r="K155" s="1043" t="s">
        <v>21</v>
      </c>
      <c r="L155" s="121"/>
      <c r="M155" s="121"/>
      <c r="N155" s="20"/>
      <c r="O155" s="21"/>
      <c r="P155" s="21"/>
      <c r="Q155" s="21"/>
      <c r="R155" s="14"/>
      <c r="S155" s="10"/>
      <c r="T155" s="272"/>
      <c r="U155" s="283"/>
      <c r="V155" s="284"/>
      <c r="W155" s="272"/>
      <c r="X155" s="272"/>
      <c r="Y155" s="26"/>
      <c r="Z155" s="142"/>
      <c r="AA155" s="144"/>
      <c r="AB155" s="148" t="s">
        <v>876</v>
      </c>
      <c r="AC155" s="142" t="s">
        <v>876</v>
      </c>
      <c r="AD155" s="142" t="s">
        <v>876</v>
      </c>
      <c r="AE155" s="142" t="s">
        <v>876</v>
      </c>
      <c r="AF155" s="142" t="s">
        <v>876</v>
      </c>
      <c r="AG155" s="142" t="s">
        <v>876</v>
      </c>
      <c r="AH155" s="142" t="s">
        <v>876</v>
      </c>
      <c r="AI155" s="142" t="s">
        <v>876</v>
      </c>
      <c r="AJ155" s="142" t="s">
        <v>876</v>
      </c>
      <c r="AK155" s="142" t="s">
        <v>876</v>
      </c>
      <c r="AL155" s="142" t="s">
        <v>876</v>
      </c>
      <c r="AM155" s="142" t="s">
        <v>876</v>
      </c>
      <c r="AN155" s="142" t="s">
        <v>876</v>
      </c>
      <c r="AO155" s="142" t="s">
        <v>876</v>
      </c>
      <c r="AP155" s="142" t="s">
        <v>876</v>
      </c>
      <c r="AQ155" s="142" t="s">
        <v>876</v>
      </c>
      <c r="AR155" s="142" t="s">
        <v>876</v>
      </c>
      <c r="AS155" s="142" t="s">
        <v>876</v>
      </c>
      <c r="AT155" s="142" t="s">
        <v>876</v>
      </c>
      <c r="AU155" s="142" t="s">
        <v>876</v>
      </c>
      <c r="AV155" s="142" t="s">
        <v>876</v>
      </c>
      <c r="AW155" s="142" t="s">
        <v>876</v>
      </c>
      <c r="AX155" s="142" t="s">
        <v>876</v>
      </c>
      <c r="AY155" s="142" t="s">
        <v>876</v>
      </c>
      <c r="AZ155" s="142" t="s">
        <v>876</v>
      </c>
      <c r="BA155" s="142" t="s">
        <v>876</v>
      </c>
      <c r="BB155" s="142" t="s">
        <v>876</v>
      </c>
      <c r="BC155" s="142" t="s">
        <v>876</v>
      </c>
      <c r="BD155" s="142" t="s">
        <v>876</v>
      </c>
      <c r="BE155" s="142" t="s">
        <v>876</v>
      </c>
      <c r="BF155" s="142" t="s">
        <v>876</v>
      </c>
      <c r="BG155" s="142" t="s">
        <v>876</v>
      </c>
      <c r="BH155" s="142" t="s">
        <v>876</v>
      </c>
      <c r="BI155" s="142" t="s">
        <v>876</v>
      </c>
      <c r="BJ155" s="142" t="s">
        <v>876</v>
      </c>
      <c r="BK155" s="142" t="s">
        <v>876</v>
      </c>
      <c r="BL155" s="142" t="s">
        <v>876</v>
      </c>
      <c r="BM155" s="142" t="s">
        <v>876</v>
      </c>
      <c r="BN155" s="142" t="s">
        <v>876</v>
      </c>
      <c r="BO155" s="142" t="s">
        <v>876</v>
      </c>
      <c r="BP155" s="142" t="s">
        <v>876</v>
      </c>
      <c r="BQ155" s="142" t="s">
        <v>876</v>
      </c>
      <c r="BR155" s="142" t="s">
        <v>876</v>
      </c>
      <c r="BS155" s="142" t="s">
        <v>876</v>
      </c>
      <c r="BT155" s="26"/>
    </row>
    <row r="156" spans="1:72" ht="19.5" customHeight="1">
      <c r="A156" s="14"/>
      <c r="B156" s="30"/>
      <c r="C156" s="1033"/>
      <c r="D156" s="1035"/>
      <c r="E156" s="1035"/>
      <c r="F156" s="1035"/>
      <c r="G156" s="906" t="s">
        <v>45</v>
      </c>
      <c r="H156" s="1035"/>
      <c r="I156" s="1035"/>
      <c r="J156" s="1042"/>
      <c r="K156" s="1044"/>
      <c r="L156" s="121"/>
      <c r="M156" s="121"/>
      <c r="N156" s="20"/>
      <c r="O156" s="21"/>
      <c r="P156" s="21"/>
      <c r="Q156" s="21"/>
      <c r="R156" s="14"/>
      <c r="S156" s="10"/>
      <c r="T156" s="272"/>
      <c r="U156" s="283"/>
      <c r="V156" s="284"/>
      <c r="W156" s="272"/>
      <c r="X156" s="272"/>
      <c r="Y156" s="26"/>
      <c r="Z156" s="142"/>
      <c r="AA156" s="144"/>
      <c r="AB156" s="148" t="s">
        <v>876</v>
      </c>
      <c r="AC156" s="142" t="s">
        <v>876</v>
      </c>
      <c r="AD156" s="142" t="s">
        <v>876</v>
      </c>
      <c r="AE156" s="142" t="s">
        <v>876</v>
      </c>
      <c r="AF156" s="142" t="s">
        <v>876</v>
      </c>
      <c r="AG156" s="142" t="s">
        <v>876</v>
      </c>
      <c r="AH156" s="142" t="s">
        <v>876</v>
      </c>
      <c r="AI156" s="142" t="s">
        <v>876</v>
      </c>
      <c r="AJ156" s="142" t="s">
        <v>876</v>
      </c>
      <c r="AK156" s="142" t="s">
        <v>876</v>
      </c>
      <c r="AL156" s="142" t="s">
        <v>876</v>
      </c>
      <c r="AM156" s="142" t="s">
        <v>876</v>
      </c>
      <c r="AN156" s="142" t="s">
        <v>876</v>
      </c>
      <c r="AO156" s="142" t="s">
        <v>876</v>
      </c>
      <c r="AP156" s="142" t="s">
        <v>876</v>
      </c>
      <c r="AQ156" s="142" t="s">
        <v>876</v>
      </c>
      <c r="AR156" s="142" t="s">
        <v>876</v>
      </c>
      <c r="AS156" s="142" t="s">
        <v>876</v>
      </c>
      <c r="AT156" s="142" t="s">
        <v>876</v>
      </c>
      <c r="AU156" s="142" t="s">
        <v>876</v>
      </c>
      <c r="AV156" s="142" t="s">
        <v>876</v>
      </c>
      <c r="AW156" s="142" t="s">
        <v>876</v>
      </c>
      <c r="AX156" s="142" t="s">
        <v>876</v>
      </c>
      <c r="AY156" s="142" t="s">
        <v>876</v>
      </c>
      <c r="AZ156" s="142" t="s">
        <v>876</v>
      </c>
      <c r="BA156" s="142" t="s">
        <v>876</v>
      </c>
      <c r="BB156" s="142" t="s">
        <v>876</v>
      </c>
      <c r="BC156" s="142" t="s">
        <v>876</v>
      </c>
      <c r="BD156" s="142" t="s">
        <v>876</v>
      </c>
      <c r="BE156" s="142" t="s">
        <v>876</v>
      </c>
      <c r="BF156" s="142" t="s">
        <v>876</v>
      </c>
      <c r="BG156" s="142" t="s">
        <v>876</v>
      </c>
      <c r="BH156" s="142" t="s">
        <v>876</v>
      </c>
      <c r="BI156" s="142" t="s">
        <v>876</v>
      </c>
      <c r="BJ156" s="142" t="s">
        <v>876</v>
      </c>
      <c r="BK156" s="142" t="s">
        <v>876</v>
      </c>
      <c r="BL156" s="142" t="s">
        <v>876</v>
      </c>
      <c r="BM156" s="142" t="s">
        <v>876</v>
      </c>
      <c r="BN156" s="142" t="s">
        <v>876</v>
      </c>
      <c r="BO156" s="142" t="s">
        <v>876</v>
      </c>
      <c r="BP156" s="142" t="s">
        <v>876</v>
      </c>
      <c r="BQ156" s="142" t="s">
        <v>876</v>
      </c>
      <c r="BR156" s="142" t="s">
        <v>876</v>
      </c>
      <c r="BS156" s="142" t="s">
        <v>876</v>
      </c>
      <c r="BT156" s="26"/>
    </row>
    <row r="157" spans="1:72" ht="19.5" customHeight="1">
      <c r="A157" s="14"/>
      <c r="B157" s="471"/>
      <c r="C157" s="907" t="s">
        <v>181</v>
      </c>
      <c r="D157" s="115" t="str">
        <f>IFERROR(VLOOKUP(F157,'LİSTE-FORMÜLLER'!F:L,2,0),"-")</f>
        <v>-</v>
      </c>
      <c r="E157" s="116" t="str">
        <f>IFERROR(VLOOKUP(F157,'LİSTE-FORMÜLLER'!F:L,3,0),"-")</f>
        <v>-</v>
      </c>
      <c r="F157" s="117"/>
      <c r="G157" s="842" t="str">
        <f>IFERROR(VLOOKUP(F157,'LİSTE-FORMÜLLER'!F:L,5,0),"")</f>
        <v/>
      </c>
      <c r="H157" s="115" t="str">
        <f>IFERROR(VLOOKUP(F157,'LİSTE-FORMÜLLER'!F:L,7,0),"-")</f>
        <v>-</v>
      </c>
      <c r="I157" s="201" t="s">
        <v>65</v>
      </c>
      <c r="J157" s="202" t="s">
        <v>65</v>
      </c>
      <c r="K157" s="203"/>
      <c r="L157" s="121"/>
      <c r="M157" s="121" t="s">
        <v>461</v>
      </c>
      <c r="N157" s="20"/>
      <c r="O157" s="21"/>
      <c r="P157" s="21"/>
      <c r="Q157" s="21"/>
      <c r="R157" s="14"/>
      <c r="S157" s="10"/>
      <c r="T157" s="272"/>
      <c r="U157" s="283"/>
      <c r="V157" s="284"/>
      <c r="W157" s="272"/>
      <c r="X157" s="272"/>
      <c r="Y157" s="26"/>
      <c r="Z157" s="142"/>
      <c r="AA157" s="144"/>
      <c r="AB157" s="148" t="s">
        <v>876</v>
      </c>
      <c r="AC157" s="142" t="s">
        <v>876</v>
      </c>
      <c r="AD157" s="142" t="s">
        <v>876</v>
      </c>
      <c r="AE157" s="142" t="s">
        <v>876</v>
      </c>
      <c r="AF157" s="142" t="s">
        <v>876</v>
      </c>
      <c r="AG157" s="142" t="s">
        <v>876</v>
      </c>
      <c r="AH157" s="142" t="s">
        <v>876</v>
      </c>
      <c r="AI157" s="142" t="s">
        <v>876</v>
      </c>
      <c r="AJ157" s="142" t="s">
        <v>876</v>
      </c>
      <c r="AK157" s="142" t="s">
        <v>876</v>
      </c>
      <c r="AL157" s="142" t="s">
        <v>876</v>
      </c>
      <c r="AM157" s="142" t="s">
        <v>876</v>
      </c>
      <c r="AN157" s="142" t="s">
        <v>876</v>
      </c>
      <c r="AO157" s="142" t="s">
        <v>876</v>
      </c>
      <c r="AP157" s="142" t="s">
        <v>876</v>
      </c>
      <c r="AQ157" s="142" t="s">
        <v>876</v>
      </c>
      <c r="AR157" s="142" t="s">
        <v>876</v>
      </c>
      <c r="AS157" s="142" t="s">
        <v>876</v>
      </c>
      <c r="AT157" s="142" t="s">
        <v>876</v>
      </c>
      <c r="AU157" s="142" t="s">
        <v>876</v>
      </c>
      <c r="AV157" s="142" t="s">
        <v>876</v>
      </c>
      <c r="AW157" s="142" t="s">
        <v>876</v>
      </c>
      <c r="AX157" s="142" t="s">
        <v>876</v>
      </c>
      <c r="AY157" s="142" t="s">
        <v>876</v>
      </c>
      <c r="AZ157" s="142" t="s">
        <v>876</v>
      </c>
      <c r="BA157" s="142" t="s">
        <v>876</v>
      </c>
      <c r="BB157" s="142" t="s">
        <v>876</v>
      </c>
      <c r="BC157" s="142" t="s">
        <v>876</v>
      </c>
      <c r="BD157" s="142" t="s">
        <v>876</v>
      </c>
      <c r="BE157" s="142" t="s">
        <v>876</v>
      </c>
      <c r="BF157" s="142" t="s">
        <v>876</v>
      </c>
      <c r="BG157" s="142" t="s">
        <v>876</v>
      </c>
      <c r="BH157" s="142" t="s">
        <v>876</v>
      </c>
      <c r="BI157" s="142" t="s">
        <v>876</v>
      </c>
      <c r="BJ157" s="142" t="s">
        <v>876</v>
      </c>
      <c r="BK157" s="142" t="s">
        <v>876</v>
      </c>
      <c r="BL157" s="142" t="s">
        <v>876</v>
      </c>
      <c r="BM157" s="142" t="s">
        <v>876</v>
      </c>
      <c r="BN157" s="142" t="s">
        <v>876</v>
      </c>
      <c r="BO157" s="142" t="s">
        <v>876</v>
      </c>
      <c r="BP157" s="142" t="s">
        <v>876</v>
      </c>
      <c r="BQ157" s="142" t="s">
        <v>876</v>
      </c>
      <c r="BR157" s="142" t="s">
        <v>876</v>
      </c>
      <c r="BS157" s="142" t="s">
        <v>876</v>
      </c>
      <c r="BT157" s="26"/>
    </row>
    <row r="158" spans="1:72" ht="19.5" customHeight="1">
      <c r="A158" s="14"/>
      <c r="B158" s="471"/>
      <c r="C158" s="908"/>
      <c r="D158" s="115" t="str">
        <f>IFERROR(VLOOKUP(F158,'LİSTE-FORMÜLLER'!F:L,2,0),"-")</f>
        <v>-</v>
      </c>
      <c r="E158" s="116" t="str">
        <f>IFERROR(VLOOKUP(F158,'LİSTE-FORMÜLLER'!F:L,3,0),"-")</f>
        <v>-</v>
      </c>
      <c r="F158" s="117"/>
      <c r="G158" s="842" t="str">
        <f>IFERROR(VLOOKUP(F158,'LİSTE-FORMÜLLER'!F:L,5,0),"")</f>
        <v/>
      </c>
      <c r="H158" s="115" t="str">
        <f>IFERROR(VLOOKUP(F158,'LİSTE-FORMÜLLER'!F:L,7,0),"-")</f>
        <v>-</v>
      </c>
      <c r="I158" s="201"/>
      <c r="J158" s="202"/>
      <c r="K158" s="471"/>
      <c r="L158" s="121"/>
      <c r="M158" s="121"/>
      <c r="N158" s="20"/>
      <c r="O158" s="21"/>
      <c r="P158" s="21"/>
      <c r="Q158" s="21"/>
      <c r="R158" s="14"/>
      <c r="S158" s="10"/>
      <c r="T158" s="272"/>
      <c r="U158" s="283"/>
      <c r="V158" s="284"/>
      <c r="W158" s="272"/>
      <c r="X158" s="272"/>
      <c r="Y158" s="26"/>
      <c r="Z158" s="142"/>
      <c r="AA158" s="144"/>
      <c r="AB158" s="148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26"/>
    </row>
    <row r="159" spans="1:72" ht="19.5" customHeight="1">
      <c r="A159" s="14"/>
      <c r="B159" s="471"/>
      <c r="C159" s="908"/>
      <c r="D159" s="115" t="str">
        <f>IFERROR(VLOOKUP(F159,'LİSTE-FORMÜLLER'!F:L,2,0),"-")</f>
        <v>-</v>
      </c>
      <c r="E159" s="116" t="str">
        <f>IFERROR(VLOOKUP(F159,'LİSTE-FORMÜLLER'!F:L,3,0),"-")</f>
        <v>-</v>
      </c>
      <c r="F159" s="117"/>
      <c r="G159" s="842" t="str">
        <f>IFERROR(VLOOKUP(F159,'LİSTE-FORMÜLLER'!F:L,5,0),"")</f>
        <v/>
      </c>
      <c r="H159" s="115" t="str">
        <f>IFERROR(VLOOKUP(F159,'LİSTE-FORMÜLLER'!F:L,7,0),"-")</f>
        <v>-</v>
      </c>
      <c r="I159" s="201"/>
      <c r="J159" s="202"/>
      <c r="K159" s="471"/>
      <c r="L159" s="121"/>
      <c r="M159" s="121"/>
      <c r="N159" s="20"/>
      <c r="O159" s="21"/>
      <c r="P159" s="21"/>
      <c r="Q159" s="21"/>
      <c r="R159" s="14"/>
      <c r="S159" s="10"/>
      <c r="T159" s="272"/>
      <c r="U159" s="283"/>
      <c r="V159" s="284"/>
      <c r="W159" s="272"/>
      <c r="X159" s="272"/>
      <c r="Y159" s="26"/>
      <c r="Z159" s="142"/>
      <c r="AA159" s="144"/>
      <c r="AB159" s="148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26"/>
    </row>
    <row r="160" spans="1:72" ht="19.5" customHeight="1">
      <c r="A160" s="14"/>
      <c r="B160" s="471"/>
      <c r="C160" s="908"/>
      <c r="D160" s="115" t="str">
        <f>IFERROR(VLOOKUP(F160,'LİSTE-FORMÜLLER'!F:L,2,0),"-")</f>
        <v>-</v>
      </c>
      <c r="E160" s="116" t="str">
        <f>IFERROR(VLOOKUP(F160,'LİSTE-FORMÜLLER'!F:L,3,0),"-")</f>
        <v>-</v>
      </c>
      <c r="F160" s="117"/>
      <c r="G160" s="842" t="str">
        <f>IFERROR(VLOOKUP(F160,'LİSTE-FORMÜLLER'!F:L,5,0),"")</f>
        <v/>
      </c>
      <c r="H160" s="115" t="str">
        <f>IFERROR(VLOOKUP(F160,'LİSTE-FORMÜLLER'!F:L,7,0),"-")</f>
        <v>-</v>
      </c>
      <c r="I160" s="201"/>
      <c r="J160" s="202"/>
      <c r="K160" s="471"/>
      <c r="L160" s="121"/>
      <c r="M160" s="121"/>
      <c r="N160" s="20"/>
      <c r="O160" s="21"/>
      <c r="P160" s="21"/>
      <c r="Q160" s="21"/>
      <c r="R160" s="14"/>
      <c r="S160" s="10"/>
      <c r="T160" s="272"/>
      <c r="U160" s="283"/>
      <c r="V160" s="284"/>
      <c r="W160" s="272"/>
      <c r="X160" s="272"/>
      <c r="Y160" s="26"/>
      <c r="Z160" s="142"/>
      <c r="AA160" s="144"/>
      <c r="AB160" s="148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26"/>
    </row>
    <row r="161" spans="1:72" ht="19.5" customHeight="1">
      <c r="A161" s="14"/>
      <c r="B161" s="471"/>
      <c r="C161" s="908"/>
      <c r="D161" s="115" t="str">
        <f>IFERROR(VLOOKUP(F161,'LİSTE-FORMÜLLER'!F:L,2,0),"-")</f>
        <v>-</v>
      </c>
      <c r="E161" s="116" t="str">
        <f>IFERROR(VLOOKUP(F161,'LİSTE-FORMÜLLER'!F:L,3,0),"-")</f>
        <v>-</v>
      </c>
      <c r="F161" s="117"/>
      <c r="G161" s="842" t="str">
        <f>IFERROR(VLOOKUP(F161,'LİSTE-FORMÜLLER'!F:L,5,0),"")</f>
        <v/>
      </c>
      <c r="H161" s="115" t="str">
        <f>IFERROR(VLOOKUP(F161,'LİSTE-FORMÜLLER'!F:L,7,0),"-")</f>
        <v>-</v>
      </c>
      <c r="I161" s="201"/>
      <c r="J161" s="202"/>
      <c r="K161" s="471"/>
      <c r="L161" s="121"/>
      <c r="M161" s="121"/>
      <c r="N161" s="20"/>
      <c r="O161" s="21"/>
      <c r="P161" s="21"/>
      <c r="Q161" s="21"/>
      <c r="R161" s="14"/>
      <c r="S161" s="10"/>
      <c r="T161" s="272"/>
      <c r="U161" s="283"/>
      <c r="V161" s="284"/>
      <c r="W161" s="272"/>
      <c r="X161" s="272"/>
      <c r="Y161" s="26"/>
      <c r="Z161" s="142"/>
      <c r="AA161" s="144"/>
      <c r="AB161" s="148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26"/>
    </row>
    <row r="162" spans="1:72" ht="19.5" customHeight="1">
      <c r="A162" s="14"/>
      <c r="B162" s="471"/>
      <c r="C162" s="908"/>
      <c r="D162" s="115" t="str">
        <f>IFERROR(VLOOKUP(F162,'LİSTE-FORMÜLLER'!F:L,2,0),"-")</f>
        <v>-</v>
      </c>
      <c r="E162" s="116" t="str">
        <f>IFERROR(VLOOKUP(F162,'LİSTE-FORMÜLLER'!F:L,3,0),"-")</f>
        <v>-</v>
      </c>
      <c r="F162" s="117"/>
      <c r="G162" s="842" t="str">
        <f>IFERROR(VLOOKUP(F162,'LİSTE-FORMÜLLER'!F:L,5,0),"")</f>
        <v/>
      </c>
      <c r="H162" s="115" t="str">
        <f>IFERROR(VLOOKUP(F162,'LİSTE-FORMÜLLER'!F:L,7,0),"-")</f>
        <v>-</v>
      </c>
      <c r="I162" s="201"/>
      <c r="J162" s="202"/>
      <c r="K162" s="471"/>
      <c r="L162" s="121"/>
      <c r="M162" s="121"/>
      <c r="N162" s="20"/>
      <c r="O162" s="21"/>
      <c r="P162" s="21"/>
      <c r="Q162" s="21"/>
      <c r="R162" s="14"/>
      <c r="S162" s="10"/>
      <c r="T162" s="272"/>
      <c r="U162" s="283"/>
      <c r="V162" s="284"/>
      <c r="W162" s="272"/>
      <c r="X162" s="272"/>
      <c r="Y162" s="26"/>
      <c r="Z162" s="142"/>
      <c r="AA162" s="144"/>
      <c r="AB162" s="148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26"/>
    </row>
    <row r="163" spans="1:72" ht="19.5" customHeight="1">
      <c r="A163" s="14"/>
      <c r="B163" s="471"/>
      <c r="C163" s="909"/>
      <c r="D163" s="910"/>
      <c r="E163" s="911"/>
      <c r="F163" s="912"/>
      <c r="G163" s="911"/>
      <c r="H163" s="911"/>
      <c r="I163" s="913"/>
      <c r="J163" s="914"/>
      <c r="K163" s="14"/>
      <c r="L163" s="121"/>
      <c r="M163" s="121"/>
      <c r="N163" s="20"/>
      <c r="O163" s="21"/>
      <c r="P163" s="21"/>
      <c r="Q163" s="21"/>
      <c r="R163" s="14"/>
      <c r="S163" s="10"/>
      <c r="T163" s="272"/>
      <c r="U163" s="283"/>
      <c r="V163" s="284"/>
      <c r="W163" s="272"/>
      <c r="X163" s="272"/>
      <c r="Y163" s="26"/>
      <c r="Z163" s="142"/>
      <c r="AA163" s="144"/>
      <c r="AB163" s="148" t="s">
        <v>876</v>
      </c>
      <c r="AC163" s="142" t="s">
        <v>876</v>
      </c>
      <c r="AD163" s="142" t="s">
        <v>876</v>
      </c>
      <c r="AE163" s="142" t="s">
        <v>876</v>
      </c>
      <c r="AF163" s="142" t="s">
        <v>876</v>
      </c>
      <c r="AG163" s="142" t="s">
        <v>876</v>
      </c>
      <c r="AH163" s="142" t="s">
        <v>876</v>
      </c>
      <c r="AI163" s="142" t="s">
        <v>876</v>
      </c>
      <c r="AJ163" s="142" t="s">
        <v>876</v>
      </c>
      <c r="AK163" s="142" t="s">
        <v>876</v>
      </c>
      <c r="AL163" s="142" t="s">
        <v>876</v>
      </c>
      <c r="AM163" s="142" t="s">
        <v>876</v>
      </c>
      <c r="AN163" s="142" t="s">
        <v>876</v>
      </c>
      <c r="AO163" s="142" t="s">
        <v>876</v>
      </c>
      <c r="AP163" s="142" t="s">
        <v>876</v>
      </c>
      <c r="AQ163" s="142" t="s">
        <v>876</v>
      </c>
      <c r="AR163" s="142" t="s">
        <v>876</v>
      </c>
      <c r="AS163" s="142" t="s">
        <v>876</v>
      </c>
      <c r="AT163" s="142" t="s">
        <v>876</v>
      </c>
      <c r="AU163" s="142" t="s">
        <v>876</v>
      </c>
      <c r="AV163" s="142" t="s">
        <v>876</v>
      </c>
      <c r="AW163" s="142" t="s">
        <v>876</v>
      </c>
      <c r="AX163" s="142" t="s">
        <v>876</v>
      </c>
      <c r="AY163" s="142" t="s">
        <v>876</v>
      </c>
      <c r="AZ163" s="142" t="s">
        <v>876</v>
      </c>
      <c r="BA163" s="142" t="s">
        <v>876</v>
      </c>
      <c r="BB163" s="142" t="s">
        <v>876</v>
      </c>
      <c r="BC163" s="142" t="s">
        <v>876</v>
      </c>
      <c r="BD163" s="142" t="s">
        <v>876</v>
      </c>
      <c r="BE163" s="142" t="s">
        <v>876</v>
      </c>
      <c r="BF163" s="142" t="s">
        <v>876</v>
      </c>
      <c r="BG163" s="142" t="s">
        <v>876</v>
      </c>
      <c r="BH163" s="142" t="s">
        <v>876</v>
      </c>
      <c r="BI163" s="142" t="s">
        <v>876</v>
      </c>
      <c r="BJ163" s="142" t="s">
        <v>876</v>
      </c>
      <c r="BK163" s="142" t="s">
        <v>876</v>
      </c>
      <c r="BL163" s="142" t="s">
        <v>876</v>
      </c>
      <c r="BM163" s="142" t="s">
        <v>876</v>
      </c>
      <c r="BN163" s="142" t="s">
        <v>876</v>
      </c>
      <c r="BO163" s="142" t="s">
        <v>876</v>
      </c>
      <c r="BP163" s="142" t="s">
        <v>876</v>
      </c>
      <c r="BQ163" s="142" t="s">
        <v>876</v>
      </c>
      <c r="BR163" s="142" t="s">
        <v>876</v>
      </c>
      <c r="BS163" s="142" t="s">
        <v>876</v>
      </c>
      <c r="BT163" s="26"/>
    </row>
    <row r="164" spans="1:72" ht="19.5" customHeight="1">
      <c r="A164" s="14"/>
      <c r="B164" s="16"/>
      <c r="C164" s="1062" t="s">
        <v>877</v>
      </c>
      <c r="D164" s="1018"/>
      <c r="E164" s="1018"/>
      <c r="F164" s="1018"/>
      <c r="G164" s="1018"/>
      <c r="H164" s="1018"/>
      <c r="I164" s="1018"/>
      <c r="J164" s="1018"/>
      <c r="K164" s="16"/>
      <c r="L164" s="121"/>
      <c r="M164" s="121"/>
      <c r="N164" s="20"/>
      <c r="O164" s="21"/>
      <c r="P164" s="21"/>
      <c r="Q164" s="21"/>
      <c r="R164" s="14"/>
      <c r="S164" s="10"/>
      <c r="T164" s="272"/>
      <c r="U164" s="283"/>
      <c r="V164" s="284"/>
      <c r="W164" s="272"/>
      <c r="X164" s="272"/>
      <c r="Y164" s="26"/>
      <c r="Z164" s="142"/>
      <c r="AA164" s="144"/>
      <c r="AB164" s="148" t="str">
        <f>IFERROR(VLOOKUP('DERS YÜKLERİ'!$B$3,T164:AA164,8,0),"")</f>
        <v/>
      </c>
      <c r="AC164" s="142" t="str">
        <f>IFERROR(VLOOKUP('DERS YÜKLERİ'!$B$4,T164:AA164,8,0),"")</f>
        <v/>
      </c>
      <c r="AD164" s="142" t="str">
        <f>IFERROR(VLOOKUP('DERS YÜKLERİ'!$B$5,T164:AA164,8,0),"")</f>
        <v/>
      </c>
      <c r="AE164" s="142" t="str">
        <f>IFERROR(VLOOKUP('DERS YÜKLERİ'!$B$6,T164:AA164,8,0),"")</f>
        <v/>
      </c>
      <c r="AF164" s="142" t="str">
        <f>IFERROR(VLOOKUP('DERS YÜKLERİ'!$B$7,T164:AA164,8,0),"")</f>
        <v/>
      </c>
      <c r="AG164" s="142" t="str">
        <f>IFERROR(VLOOKUP('DERS YÜKLERİ'!$B$8,T164:AA164,8,0),"")</f>
        <v/>
      </c>
      <c r="AH164" s="142" t="str">
        <f>IFERROR(VLOOKUP('DERS YÜKLERİ'!$B$9,T164:AA164,8,0),"")</f>
        <v/>
      </c>
      <c r="AI164" s="142" t="str">
        <f>IFERROR(VLOOKUP('DERS YÜKLERİ'!$B$10,T164:AA164,8,0),"")</f>
        <v/>
      </c>
      <c r="AJ164" s="142" t="str">
        <f>IFERROR(VLOOKUP('DERS YÜKLERİ'!$B$11,T164:AA164,8,0),"")</f>
        <v/>
      </c>
      <c r="AK164" s="142" t="str">
        <f>IFERROR(VLOOKUP('DERS YÜKLERİ'!$B$12,T164:AA164,8,0),"")</f>
        <v/>
      </c>
      <c r="AL164" s="142" t="str">
        <f>IFERROR(VLOOKUP('DERS YÜKLERİ'!$B$13,T164:AA164,8,0),"")</f>
        <v/>
      </c>
      <c r="AM164" s="142" t="str">
        <f>IFERROR(VLOOKUP('DERS YÜKLERİ'!$B$14,T164:AA164,8,0),"")</f>
        <v/>
      </c>
      <c r="AN164" s="142" t="str">
        <f>IFERROR(VLOOKUP('DERS YÜKLERİ'!$B$15,T164:AA164,8,0),"")</f>
        <v/>
      </c>
      <c r="AO164" s="142" t="str">
        <f>IFERROR(VLOOKUP('DERS YÜKLERİ'!$B$16,T164:AA164,8,0),"")</f>
        <v/>
      </c>
      <c r="AP164" s="142" t="str">
        <f>IFERROR(VLOOKUP('DERS YÜKLERİ'!$B$17,T164:AA164,8,0),"")</f>
        <v/>
      </c>
      <c r="AQ164" s="142" t="str">
        <f>IFERROR(VLOOKUP('DERS YÜKLERİ'!$B$18,T164:AA164,8,0),"")</f>
        <v/>
      </c>
      <c r="AR164" s="142" t="str">
        <f>IFERROR(VLOOKUP('DERS YÜKLERİ'!$B$19,T164:AA164,8,0),"")</f>
        <v/>
      </c>
      <c r="AS164" s="142" t="str">
        <f>IFERROR(VLOOKUP('DERS YÜKLERİ'!$B$20,T164:AA164,8,0),"")</f>
        <v/>
      </c>
      <c r="AT164" s="142" t="str">
        <f>IFERROR(VLOOKUP('DERS YÜKLERİ'!$B$21,T164:AA164,8,0),"")</f>
        <v/>
      </c>
      <c r="AU164" s="142" t="str">
        <f>IFERROR(VLOOKUP('DERS YÜKLERİ'!$B$22,T164:AA164,8,0),"")</f>
        <v/>
      </c>
      <c r="AV164" s="142" t="str">
        <f>IFERROR(VLOOKUP('DERS YÜKLERİ'!$B$23,T164:AA164,8,0),"")</f>
        <v/>
      </c>
      <c r="AW164" s="142" t="str">
        <f>IFERROR(VLOOKUP('DERS YÜKLERİ'!$B$25,T164:AA164,8,0),"")</f>
        <v/>
      </c>
      <c r="AX164" s="142" t="str">
        <f>IFERROR(VLOOKUP('DERS YÜKLERİ'!$B$26,T164:AA164,8,0),"")</f>
        <v/>
      </c>
      <c r="AY164" s="142" t="str">
        <f>IFERROR(VLOOKUP('DERS YÜKLERİ'!$B$27,T164:AA164,8,0),"")</f>
        <v/>
      </c>
      <c r="AZ164" s="142" t="str">
        <f>IFERROR(VLOOKUP('DERS YÜKLERİ'!$B$28,T164:AA164,8,0),"")</f>
        <v/>
      </c>
      <c r="BA164" s="142" t="str">
        <f>IFERROR(VLOOKUP('DERS YÜKLERİ'!$B$29,T164:AA164,8,0),"")</f>
        <v/>
      </c>
      <c r="BB164" s="142" t="str">
        <f>IFERROR(VLOOKUP('DERS YÜKLERİ'!$B$30,T164:AA164,8,0),"")</f>
        <v/>
      </c>
      <c r="BC164" s="142" t="str">
        <f>IFERROR(VLOOKUP('DERS YÜKLERİ'!$B$31,T164:AA164,8,0),"")</f>
        <v/>
      </c>
      <c r="BD164" s="142" t="str">
        <f>IFERROR(VLOOKUP('DERS YÜKLERİ'!$B$32,T164:AA164,8,0),"")</f>
        <v/>
      </c>
      <c r="BE164" s="142" t="str">
        <f>IFERROR(VLOOKUP('DERS YÜKLERİ'!$B$33,T164:AA164,8,0),"")</f>
        <v/>
      </c>
      <c r="BF164" s="142" t="str">
        <f>IFERROR(VLOOKUP('DERS YÜKLERİ'!$B$34,T164:AA164,8,0),"")</f>
        <v/>
      </c>
      <c r="BG164" s="142" t="str">
        <f>IFERROR(VLOOKUP('DERS YÜKLERİ'!$B$35,T164:AA164,8,0),"")</f>
        <v/>
      </c>
      <c r="BH164" s="142" t="str">
        <f>IFERROR(VLOOKUP('DERS YÜKLERİ'!$B$36,T164:AA164,8,0),"")</f>
        <v/>
      </c>
      <c r="BI164" s="142" t="str">
        <f>IFERROR(VLOOKUP('DERS YÜKLERİ'!$B$37,T164:AA164,8,0),"")</f>
        <v/>
      </c>
      <c r="BJ164" s="142" t="str">
        <f>IFERROR(VLOOKUP('DERS YÜKLERİ'!$B$38,T164:AA164,8,0),"")</f>
        <v/>
      </c>
      <c r="BK164" s="142" t="str">
        <f>IFERROR(VLOOKUP('DERS YÜKLERİ'!$B$39,T164:AA164,8,0),"")</f>
        <v/>
      </c>
      <c r="BL164" s="142" t="str">
        <f>IFERROR(VLOOKUP('DERS YÜKLERİ'!$B$40,T164:AA164,8,0),"")</f>
        <v/>
      </c>
      <c r="BM164" s="142" t="str">
        <f>IFERROR(VLOOKUP('DERS YÜKLERİ'!$B$41,T164:AA164,8,0),"")</f>
        <v/>
      </c>
      <c r="BN164" s="142" t="str">
        <f>IFERROR(VLOOKUP('DERS YÜKLERİ'!$B$42,T164:AA164,8,0),"")</f>
        <v/>
      </c>
      <c r="BO164" s="142" t="str">
        <f>IFERROR(VLOOKUP('DERS YÜKLERİ'!$B$43,T164:AA164,8,0),"")</f>
        <v/>
      </c>
      <c r="BP164" s="142" t="str">
        <f>IFERROR(VLOOKUP('DERS YÜKLERİ'!$B$44,T164:AA164,8,0),"")</f>
        <v/>
      </c>
      <c r="BQ164" s="142" t="str">
        <f>IFERROR(VLOOKUP('DERS YÜKLERİ'!$B$45,T164:AA164,8,0),"")</f>
        <v/>
      </c>
      <c r="BR164" s="142" t="str">
        <f>IFERROR(VLOOKUP('DERS YÜKLERİ'!$B$46,T164:AA164,8,0),"")</f>
        <v/>
      </c>
      <c r="BS164" s="142" t="str">
        <f>IFERROR(VLOOKUP('DERS YÜKLERİ'!$B$47,T164:AA164,8,0),"")</f>
        <v/>
      </c>
      <c r="BT164" s="26"/>
    </row>
    <row r="165" spans="1:72" ht="19.5" customHeight="1">
      <c r="A165" s="14"/>
      <c r="B165" s="30"/>
      <c r="C165" s="1063" t="s">
        <v>14</v>
      </c>
      <c r="D165" s="1060" t="s">
        <v>4</v>
      </c>
      <c r="E165" s="1060" t="s">
        <v>15</v>
      </c>
      <c r="F165" s="1064" t="s">
        <v>16</v>
      </c>
      <c r="G165" s="905" t="s">
        <v>17</v>
      </c>
      <c r="H165" s="1065" t="s">
        <v>18</v>
      </c>
      <c r="I165" s="1060" t="s">
        <v>19</v>
      </c>
      <c r="J165" s="1061" t="s">
        <v>20</v>
      </c>
      <c r="K165" s="1043" t="s">
        <v>21</v>
      </c>
      <c r="L165" s="121"/>
      <c r="M165" s="121"/>
      <c r="N165" s="20"/>
      <c r="O165" s="21"/>
      <c r="P165" s="21"/>
      <c r="Q165" s="21"/>
      <c r="R165" s="14"/>
      <c r="S165" s="10"/>
      <c r="T165" s="272"/>
      <c r="U165" s="283"/>
      <c r="V165" s="284"/>
      <c r="W165" s="272"/>
      <c r="X165" s="272"/>
      <c r="Y165" s="26"/>
      <c r="Z165" s="142"/>
      <c r="AA165" s="144"/>
      <c r="AB165" s="148" t="str">
        <f>IFERROR(VLOOKUP('DERS YÜKLERİ'!$B$3,T165:AA165,8,0),"")</f>
        <v/>
      </c>
      <c r="AC165" s="142" t="str">
        <f>IFERROR(VLOOKUP('DERS YÜKLERİ'!$B$4,T165:AA165,8,0),"")</f>
        <v/>
      </c>
      <c r="AD165" s="142" t="str">
        <f>IFERROR(VLOOKUP('DERS YÜKLERİ'!$B$5,T165:AA165,8,0),"")</f>
        <v/>
      </c>
      <c r="AE165" s="142" t="str">
        <f>IFERROR(VLOOKUP('DERS YÜKLERİ'!$B$6,T165:AA165,8,0),"")</f>
        <v/>
      </c>
      <c r="AF165" s="142" t="str">
        <f>IFERROR(VLOOKUP('DERS YÜKLERİ'!$B$7,T165:AA165,8,0),"")</f>
        <v/>
      </c>
      <c r="AG165" s="142" t="str">
        <f>IFERROR(VLOOKUP('DERS YÜKLERİ'!$B$8,T165:AA165,8,0),"")</f>
        <v/>
      </c>
      <c r="AH165" s="142" t="str">
        <f>IFERROR(VLOOKUP('DERS YÜKLERİ'!$B$9,T165:AA165,8,0),"")</f>
        <v/>
      </c>
      <c r="AI165" s="142" t="str">
        <f>IFERROR(VLOOKUP('DERS YÜKLERİ'!$B$10,T165:AA165,8,0),"")</f>
        <v/>
      </c>
      <c r="AJ165" s="142" t="str">
        <f>IFERROR(VLOOKUP('DERS YÜKLERİ'!$B$11,T165:AA165,8,0),"")</f>
        <v/>
      </c>
      <c r="AK165" s="142" t="str">
        <f>IFERROR(VLOOKUP('DERS YÜKLERİ'!$B$12,T165:AA165,8,0),"")</f>
        <v/>
      </c>
      <c r="AL165" s="142" t="str">
        <f>IFERROR(VLOOKUP('DERS YÜKLERİ'!$B$13,T165:AA165,8,0),"")</f>
        <v/>
      </c>
      <c r="AM165" s="142" t="str">
        <f>IFERROR(VLOOKUP('DERS YÜKLERİ'!$B$14,T165:AA165,8,0),"")</f>
        <v/>
      </c>
      <c r="AN165" s="142" t="str">
        <f>IFERROR(VLOOKUP('DERS YÜKLERİ'!$B$15,T165:AA165,8,0),"")</f>
        <v/>
      </c>
      <c r="AO165" s="142" t="str">
        <f>IFERROR(VLOOKUP('DERS YÜKLERİ'!$B$16,T165:AA165,8,0),"")</f>
        <v/>
      </c>
      <c r="AP165" s="142" t="str">
        <f>IFERROR(VLOOKUP('DERS YÜKLERİ'!$B$17,T165:AA165,8,0),"")</f>
        <v/>
      </c>
      <c r="AQ165" s="142" t="str">
        <f>IFERROR(VLOOKUP('DERS YÜKLERİ'!$B$18,T165:AA165,8,0),"")</f>
        <v/>
      </c>
      <c r="AR165" s="142" t="str">
        <f>IFERROR(VLOOKUP('DERS YÜKLERİ'!$B$19,T165:AA165,8,0),"")</f>
        <v/>
      </c>
      <c r="AS165" s="142" t="str">
        <f>IFERROR(VLOOKUP('DERS YÜKLERİ'!$B$20,T165:AA165,8,0),"")</f>
        <v/>
      </c>
      <c r="AT165" s="142" t="str">
        <f>IFERROR(VLOOKUP('DERS YÜKLERİ'!$B$21,T165:AA165,8,0),"")</f>
        <v/>
      </c>
      <c r="AU165" s="142" t="str">
        <f>IFERROR(VLOOKUP('DERS YÜKLERİ'!$B$22,T165:AA165,8,0),"")</f>
        <v/>
      </c>
      <c r="AV165" s="142" t="str">
        <f>IFERROR(VLOOKUP('DERS YÜKLERİ'!$B$23,T165:AA165,8,0),"")</f>
        <v/>
      </c>
      <c r="AW165" s="142" t="str">
        <f>IFERROR(VLOOKUP('DERS YÜKLERİ'!$B$25,T165:AA165,8,0),"")</f>
        <v/>
      </c>
      <c r="AX165" s="142" t="str">
        <f>IFERROR(VLOOKUP('DERS YÜKLERİ'!$B$26,T165:AA165,8,0),"")</f>
        <v/>
      </c>
      <c r="AY165" s="142" t="str">
        <f>IFERROR(VLOOKUP('DERS YÜKLERİ'!$B$27,T165:AA165,8,0),"")</f>
        <v/>
      </c>
      <c r="AZ165" s="142" t="str">
        <f>IFERROR(VLOOKUP('DERS YÜKLERİ'!$B$28,T165:AA165,8,0),"")</f>
        <v/>
      </c>
      <c r="BA165" s="142" t="str">
        <f>IFERROR(VLOOKUP('DERS YÜKLERİ'!$B$29,T165:AA165,8,0),"")</f>
        <v/>
      </c>
      <c r="BB165" s="142" t="str">
        <f>IFERROR(VLOOKUP('DERS YÜKLERİ'!$B$30,T165:AA165,8,0),"")</f>
        <v/>
      </c>
      <c r="BC165" s="142" t="str">
        <f>IFERROR(VLOOKUP('DERS YÜKLERİ'!$B$31,T165:AA165,8,0),"")</f>
        <v/>
      </c>
      <c r="BD165" s="142" t="str">
        <f>IFERROR(VLOOKUP('DERS YÜKLERİ'!$B$32,T165:AA165,8,0),"")</f>
        <v/>
      </c>
      <c r="BE165" s="142" t="str">
        <f>IFERROR(VLOOKUP('DERS YÜKLERİ'!$B$33,T165:AA165,8,0),"")</f>
        <v/>
      </c>
      <c r="BF165" s="142" t="str">
        <f>IFERROR(VLOOKUP('DERS YÜKLERİ'!$B$34,T165:AA165,8,0),"")</f>
        <v/>
      </c>
      <c r="BG165" s="142" t="str">
        <f>IFERROR(VLOOKUP('DERS YÜKLERİ'!$B$35,T165:AA165,8,0),"")</f>
        <v/>
      </c>
      <c r="BH165" s="142" t="str">
        <f>IFERROR(VLOOKUP('DERS YÜKLERİ'!$B$36,T165:AA165,8,0),"")</f>
        <v/>
      </c>
      <c r="BI165" s="142" t="str">
        <f>IFERROR(VLOOKUP('DERS YÜKLERİ'!$B$37,T165:AA165,8,0),"")</f>
        <v/>
      </c>
      <c r="BJ165" s="142" t="str">
        <f>IFERROR(VLOOKUP('DERS YÜKLERİ'!$B$38,T165:AA165,8,0),"")</f>
        <v/>
      </c>
      <c r="BK165" s="142" t="str">
        <f>IFERROR(VLOOKUP('DERS YÜKLERİ'!$B$39,T165:AA165,8,0),"")</f>
        <v/>
      </c>
      <c r="BL165" s="142" t="str">
        <f>IFERROR(VLOOKUP('DERS YÜKLERİ'!$B$40,T165:AA165,8,0),"")</f>
        <v/>
      </c>
      <c r="BM165" s="142" t="str">
        <f>IFERROR(VLOOKUP('DERS YÜKLERİ'!$B$41,T165:AA165,8,0),"")</f>
        <v/>
      </c>
      <c r="BN165" s="142" t="str">
        <f>IFERROR(VLOOKUP('DERS YÜKLERİ'!$B$42,T165:AA165,8,0),"")</f>
        <v/>
      </c>
      <c r="BO165" s="142" t="str">
        <f>IFERROR(VLOOKUP('DERS YÜKLERİ'!$B$43,T165:AA165,8,0),"")</f>
        <v/>
      </c>
      <c r="BP165" s="142" t="str">
        <f>IFERROR(VLOOKUP('DERS YÜKLERİ'!$B$44,T165:AA165,8,0),"")</f>
        <v/>
      </c>
      <c r="BQ165" s="142" t="str">
        <f>IFERROR(VLOOKUP('DERS YÜKLERİ'!$B$45,T165:AA165,8,0),"")</f>
        <v/>
      </c>
      <c r="BR165" s="142" t="str">
        <f>IFERROR(VLOOKUP('DERS YÜKLERİ'!$B$46,T165:AA165,8,0),"")</f>
        <v/>
      </c>
      <c r="BS165" s="142" t="str">
        <f>IFERROR(VLOOKUP('DERS YÜKLERİ'!$B$47,T165:AA165,8,0),"")</f>
        <v/>
      </c>
      <c r="BT165" s="26"/>
    </row>
    <row r="166" spans="1:72" ht="19.5" customHeight="1">
      <c r="A166" s="14"/>
      <c r="B166" s="30"/>
      <c r="C166" s="1033"/>
      <c r="D166" s="1035"/>
      <c r="E166" s="1035"/>
      <c r="F166" s="1035"/>
      <c r="G166" s="906" t="s">
        <v>45</v>
      </c>
      <c r="H166" s="1035"/>
      <c r="I166" s="1035"/>
      <c r="J166" s="1042"/>
      <c r="K166" s="1044"/>
      <c r="L166" s="121"/>
      <c r="M166" s="121"/>
      <c r="N166" s="20"/>
      <c r="O166" s="21"/>
      <c r="P166" s="21"/>
      <c r="Q166" s="21"/>
      <c r="R166" s="14"/>
      <c r="S166" s="10"/>
      <c r="T166" s="272"/>
      <c r="U166" s="283"/>
      <c r="V166" s="284"/>
      <c r="W166" s="272"/>
      <c r="X166" s="272"/>
      <c r="Y166" s="26"/>
      <c r="Z166" s="142"/>
      <c r="AA166" s="144"/>
      <c r="AB166" s="148" t="str">
        <f>IFERROR(VLOOKUP('DERS YÜKLERİ'!$B$3,T166:AA166,8,0),"")</f>
        <v/>
      </c>
      <c r="AC166" s="142" t="str">
        <f>IFERROR(VLOOKUP('DERS YÜKLERİ'!$B$4,T166:AA166,8,0),"")</f>
        <v/>
      </c>
      <c r="AD166" s="142" t="str">
        <f>IFERROR(VLOOKUP('DERS YÜKLERİ'!$B$5,T166:AA166,8,0),"")</f>
        <v/>
      </c>
      <c r="AE166" s="142" t="str">
        <f>IFERROR(VLOOKUP('DERS YÜKLERİ'!$B$6,T166:AA166,8,0),"")</f>
        <v/>
      </c>
      <c r="AF166" s="142" t="str">
        <f>IFERROR(VLOOKUP('DERS YÜKLERİ'!$B$7,T166:AA166,8,0),"")</f>
        <v/>
      </c>
      <c r="AG166" s="142" t="str">
        <f>IFERROR(VLOOKUP('DERS YÜKLERİ'!$B$8,T166:AA166,8,0),"")</f>
        <v/>
      </c>
      <c r="AH166" s="142" t="str">
        <f>IFERROR(VLOOKUP('DERS YÜKLERİ'!$B$9,T166:AA166,8,0),"")</f>
        <v/>
      </c>
      <c r="AI166" s="142" t="str">
        <f>IFERROR(VLOOKUP('DERS YÜKLERİ'!$B$10,T166:AA166,8,0),"")</f>
        <v/>
      </c>
      <c r="AJ166" s="142" t="str">
        <f>IFERROR(VLOOKUP('DERS YÜKLERİ'!$B$11,T166:AA166,8,0),"")</f>
        <v/>
      </c>
      <c r="AK166" s="142" t="str">
        <f>IFERROR(VLOOKUP('DERS YÜKLERİ'!$B$12,T166:AA166,8,0),"")</f>
        <v/>
      </c>
      <c r="AL166" s="142" t="str">
        <f>IFERROR(VLOOKUP('DERS YÜKLERİ'!$B$13,T166:AA166,8,0),"")</f>
        <v/>
      </c>
      <c r="AM166" s="142" t="str">
        <f>IFERROR(VLOOKUP('DERS YÜKLERİ'!$B$14,T166:AA166,8,0),"")</f>
        <v/>
      </c>
      <c r="AN166" s="142" t="str">
        <f>IFERROR(VLOOKUP('DERS YÜKLERİ'!$B$15,T166:AA166,8,0),"")</f>
        <v/>
      </c>
      <c r="AO166" s="142" t="str">
        <f>IFERROR(VLOOKUP('DERS YÜKLERİ'!$B$16,T166:AA166,8,0),"")</f>
        <v/>
      </c>
      <c r="AP166" s="142" t="str">
        <f>IFERROR(VLOOKUP('DERS YÜKLERİ'!$B$17,T166:AA166,8,0),"")</f>
        <v/>
      </c>
      <c r="AQ166" s="142" t="str">
        <f>IFERROR(VLOOKUP('DERS YÜKLERİ'!$B$18,T166:AA166,8,0),"")</f>
        <v/>
      </c>
      <c r="AR166" s="142" t="str">
        <f>IFERROR(VLOOKUP('DERS YÜKLERİ'!$B$19,T166:AA166,8,0),"")</f>
        <v/>
      </c>
      <c r="AS166" s="142" t="str">
        <f>IFERROR(VLOOKUP('DERS YÜKLERİ'!$B$20,T166:AA166,8,0),"")</f>
        <v/>
      </c>
      <c r="AT166" s="142" t="str">
        <f>IFERROR(VLOOKUP('DERS YÜKLERİ'!$B$21,T166:AA166,8,0),"")</f>
        <v/>
      </c>
      <c r="AU166" s="142" t="str">
        <f>IFERROR(VLOOKUP('DERS YÜKLERİ'!$B$22,T166:AA166,8,0),"")</f>
        <v/>
      </c>
      <c r="AV166" s="142" t="str">
        <f>IFERROR(VLOOKUP('DERS YÜKLERİ'!$B$23,T166:AA166,8,0),"")</f>
        <v/>
      </c>
      <c r="AW166" s="142" t="str">
        <f>IFERROR(VLOOKUP('DERS YÜKLERİ'!$B$25,T166:AA166,8,0),"")</f>
        <v/>
      </c>
      <c r="AX166" s="142" t="str">
        <f>IFERROR(VLOOKUP('DERS YÜKLERİ'!$B$26,T166:AA166,8,0),"")</f>
        <v/>
      </c>
      <c r="AY166" s="142" t="str">
        <f>IFERROR(VLOOKUP('DERS YÜKLERİ'!$B$27,T166:AA166,8,0),"")</f>
        <v/>
      </c>
      <c r="AZ166" s="142" t="str">
        <f>IFERROR(VLOOKUP('DERS YÜKLERİ'!$B$28,T166:AA166,8,0),"")</f>
        <v/>
      </c>
      <c r="BA166" s="142" t="str">
        <f>IFERROR(VLOOKUP('DERS YÜKLERİ'!$B$29,T166:AA166,8,0),"")</f>
        <v/>
      </c>
      <c r="BB166" s="142" t="str">
        <f>IFERROR(VLOOKUP('DERS YÜKLERİ'!$B$30,T166:AA166,8,0),"")</f>
        <v/>
      </c>
      <c r="BC166" s="142" t="str">
        <f>IFERROR(VLOOKUP('DERS YÜKLERİ'!$B$31,T166:AA166,8,0),"")</f>
        <v/>
      </c>
      <c r="BD166" s="142" t="str">
        <f>IFERROR(VLOOKUP('DERS YÜKLERİ'!$B$32,T166:AA166,8,0),"")</f>
        <v/>
      </c>
      <c r="BE166" s="142" t="str">
        <f>IFERROR(VLOOKUP('DERS YÜKLERİ'!$B$33,T166:AA166,8,0),"")</f>
        <v/>
      </c>
      <c r="BF166" s="142" t="str">
        <f>IFERROR(VLOOKUP('DERS YÜKLERİ'!$B$34,T166:AA166,8,0),"")</f>
        <v/>
      </c>
      <c r="BG166" s="142" t="str">
        <f>IFERROR(VLOOKUP('DERS YÜKLERİ'!$B$35,T166:AA166,8,0),"")</f>
        <v/>
      </c>
      <c r="BH166" s="142" t="str">
        <f>IFERROR(VLOOKUP('DERS YÜKLERİ'!$B$36,T166:AA166,8,0),"")</f>
        <v/>
      </c>
      <c r="BI166" s="142" t="str">
        <f>IFERROR(VLOOKUP('DERS YÜKLERİ'!$B$37,T166:AA166,8,0),"")</f>
        <v/>
      </c>
      <c r="BJ166" s="142" t="str">
        <f>IFERROR(VLOOKUP('DERS YÜKLERİ'!$B$38,T166:AA166,8,0),"")</f>
        <v/>
      </c>
      <c r="BK166" s="142" t="str">
        <f>IFERROR(VLOOKUP('DERS YÜKLERİ'!$B$39,T166:AA166,8,0),"")</f>
        <v/>
      </c>
      <c r="BL166" s="142" t="str">
        <f>IFERROR(VLOOKUP('DERS YÜKLERİ'!$B$40,T166:AA166,8,0),"")</f>
        <v/>
      </c>
      <c r="BM166" s="142" t="str">
        <f>IFERROR(VLOOKUP('DERS YÜKLERİ'!$B$41,T166:AA166,8,0),"")</f>
        <v/>
      </c>
      <c r="BN166" s="142" t="str">
        <f>IFERROR(VLOOKUP('DERS YÜKLERİ'!$B$42,T166:AA166,8,0),"")</f>
        <v/>
      </c>
      <c r="BO166" s="142" t="str">
        <f>IFERROR(VLOOKUP('DERS YÜKLERİ'!$B$43,T166:AA166,8,0),"")</f>
        <v/>
      </c>
      <c r="BP166" s="142" t="str">
        <f>IFERROR(VLOOKUP('DERS YÜKLERİ'!$B$44,T166:AA166,8,0),"")</f>
        <v/>
      </c>
      <c r="BQ166" s="142" t="str">
        <f>IFERROR(VLOOKUP('DERS YÜKLERİ'!$B$45,T166:AA166,8,0),"")</f>
        <v/>
      </c>
      <c r="BR166" s="142" t="str">
        <f>IFERROR(VLOOKUP('DERS YÜKLERİ'!$B$46,T166:AA166,8,0),"")</f>
        <v/>
      </c>
      <c r="BS166" s="142" t="str">
        <f>IFERROR(VLOOKUP('DERS YÜKLERİ'!$B$47,T166:AA166,8,0),"")</f>
        <v/>
      </c>
      <c r="BT166" s="26"/>
    </row>
    <row r="167" spans="1:72" ht="19.5" customHeight="1">
      <c r="A167" s="14"/>
      <c r="B167" s="471"/>
      <c r="C167" s="907" t="s">
        <v>181</v>
      </c>
      <c r="D167" s="201"/>
      <c r="E167" s="387"/>
      <c r="F167" s="117"/>
      <c r="G167" s="387"/>
      <c r="H167" s="387"/>
      <c r="I167" s="387"/>
      <c r="J167" s="388"/>
      <c r="K167" s="203"/>
      <c r="L167" s="121"/>
      <c r="M167" s="121" t="str">
        <f>IFERROR(VLOOKUP(I167,'LİSTE-FORMÜLLER'!$B$2:$C$89,2,0),"*")</f>
        <v>*</v>
      </c>
      <c r="N167" s="20"/>
      <c r="O167" s="21"/>
      <c r="P167" s="21"/>
      <c r="Q167" s="21"/>
      <c r="R167" s="14"/>
      <c r="S167" s="10"/>
      <c r="T167" s="272"/>
      <c r="U167" s="283"/>
      <c r="V167" s="284"/>
      <c r="W167" s="272"/>
      <c r="X167" s="272"/>
      <c r="Y167" s="26"/>
      <c r="Z167" s="142"/>
      <c r="AA167" s="144"/>
      <c r="AB167" s="148" t="str">
        <f>IFERROR(VLOOKUP('DERS YÜKLERİ'!$B$3,T167:AA167,8,0),"")</f>
        <v/>
      </c>
      <c r="AC167" s="142" t="str">
        <f>IFERROR(VLOOKUP('DERS YÜKLERİ'!$B$4,T167:AA167,8,0),"")</f>
        <v/>
      </c>
      <c r="AD167" s="142" t="str">
        <f>IFERROR(VLOOKUP('DERS YÜKLERİ'!$B$5,T167:AA167,8,0),"")</f>
        <v/>
      </c>
      <c r="AE167" s="142" t="str">
        <f>IFERROR(VLOOKUP('DERS YÜKLERİ'!$B$6,T167:AA167,8,0),"")</f>
        <v/>
      </c>
      <c r="AF167" s="142" t="str">
        <f>IFERROR(VLOOKUP('DERS YÜKLERİ'!$B$7,T167:AA167,8,0),"")</f>
        <v/>
      </c>
      <c r="AG167" s="142" t="str">
        <f>IFERROR(VLOOKUP('DERS YÜKLERİ'!$B$8,T167:AA167,8,0),"")</f>
        <v/>
      </c>
      <c r="AH167" s="142" t="str">
        <f>IFERROR(VLOOKUP('DERS YÜKLERİ'!$B$9,T167:AA167,8,0),"")</f>
        <v/>
      </c>
      <c r="AI167" s="142" t="str">
        <f>IFERROR(VLOOKUP('DERS YÜKLERİ'!$B$10,T167:AA167,8,0),"")</f>
        <v/>
      </c>
      <c r="AJ167" s="142" t="str">
        <f>IFERROR(VLOOKUP('DERS YÜKLERİ'!$B$11,T167:AA167,8,0),"")</f>
        <v/>
      </c>
      <c r="AK167" s="142" t="str">
        <f>IFERROR(VLOOKUP('DERS YÜKLERİ'!$B$12,T167:AA167,8,0),"")</f>
        <v/>
      </c>
      <c r="AL167" s="142" t="str">
        <f>IFERROR(VLOOKUP('DERS YÜKLERİ'!$B$13,T167:AA167,8,0),"")</f>
        <v/>
      </c>
      <c r="AM167" s="142" t="str">
        <f>IFERROR(VLOOKUP('DERS YÜKLERİ'!$B$14,T167:AA167,8,0),"")</f>
        <v/>
      </c>
      <c r="AN167" s="142" t="str">
        <f>IFERROR(VLOOKUP('DERS YÜKLERİ'!$B$15,T167:AA167,8,0),"")</f>
        <v/>
      </c>
      <c r="AO167" s="142" t="str">
        <f>IFERROR(VLOOKUP('DERS YÜKLERİ'!$B$16,T167:AA167,8,0),"")</f>
        <v/>
      </c>
      <c r="AP167" s="142" t="str">
        <f>IFERROR(VLOOKUP('DERS YÜKLERİ'!$B$17,T167:AA167,8,0),"")</f>
        <v/>
      </c>
      <c r="AQ167" s="142" t="str">
        <f>IFERROR(VLOOKUP('DERS YÜKLERİ'!$B$18,T167:AA167,8,0),"")</f>
        <v/>
      </c>
      <c r="AR167" s="142" t="str">
        <f>IFERROR(VLOOKUP('DERS YÜKLERİ'!$B$19,T167:AA167,8,0),"")</f>
        <v/>
      </c>
      <c r="AS167" s="142" t="str">
        <f>IFERROR(VLOOKUP('DERS YÜKLERİ'!$B$20,T167:AA167,8,0),"")</f>
        <v/>
      </c>
      <c r="AT167" s="142" t="str">
        <f>IFERROR(VLOOKUP('DERS YÜKLERİ'!$B$21,T167:AA167,8,0),"")</f>
        <v/>
      </c>
      <c r="AU167" s="142" t="str">
        <f>IFERROR(VLOOKUP('DERS YÜKLERİ'!$B$22,T167:AA167,8,0),"")</f>
        <v/>
      </c>
      <c r="AV167" s="142" t="str">
        <f>IFERROR(VLOOKUP('DERS YÜKLERİ'!$B$23,T167:AA167,8,0),"")</f>
        <v/>
      </c>
      <c r="AW167" s="142" t="str">
        <f>IFERROR(VLOOKUP('DERS YÜKLERİ'!$B$25,T167:AA167,8,0),"")</f>
        <v/>
      </c>
      <c r="AX167" s="142" t="str">
        <f>IFERROR(VLOOKUP('DERS YÜKLERİ'!$B$26,T167:AA167,8,0),"")</f>
        <v/>
      </c>
      <c r="AY167" s="142" t="str">
        <f>IFERROR(VLOOKUP('DERS YÜKLERİ'!$B$27,T167:AA167,8,0),"")</f>
        <v/>
      </c>
      <c r="AZ167" s="142" t="str">
        <f>IFERROR(VLOOKUP('DERS YÜKLERİ'!$B$28,T167:AA167,8,0),"")</f>
        <v/>
      </c>
      <c r="BA167" s="142" t="str">
        <f>IFERROR(VLOOKUP('DERS YÜKLERİ'!$B$29,T167:AA167,8,0),"")</f>
        <v/>
      </c>
      <c r="BB167" s="142" t="str">
        <f>IFERROR(VLOOKUP('DERS YÜKLERİ'!$B$30,T167:AA167,8,0),"")</f>
        <v/>
      </c>
      <c r="BC167" s="142" t="str">
        <f>IFERROR(VLOOKUP('DERS YÜKLERİ'!$B$31,T167:AA167,8,0),"")</f>
        <v/>
      </c>
      <c r="BD167" s="142" t="str">
        <f>IFERROR(VLOOKUP('DERS YÜKLERİ'!$B$32,T167:AA167,8,0),"")</f>
        <v/>
      </c>
      <c r="BE167" s="142" t="str">
        <f>IFERROR(VLOOKUP('DERS YÜKLERİ'!$B$33,T167:AA167,8,0),"")</f>
        <v/>
      </c>
      <c r="BF167" s="142" t="str">
        <f>IFERROR(VLOOKUP('DERS YÜKLERİ'!$B$34,T167:AA167,8,0),"")</f>
        <v/>
      </c>
      <c r="BG167" s="142" t="str">
        <f>IFERROR(VLOOKUP('DERS YÜKLERİ'!$B$35,T167:AA167,8,0),"")</f>
        <v/>
      </c>
      <c r="BH167" s="142" t="str">
        <f>IFERROR(VLOOKUP('DERS YÜKLERİ'!$B$36,T167:AA167,8,0),"")</f>
        <v/>
      </c>
      <c r="BI167" s="142" t="str">
        <f>IFERROR(VLOOKUP('DERS YÜKLERİ'!$B$37,T167:AA167,8,0),"")</f>
        <v/>
      </c>
      <c r="BJ167" s="142" t="str">
        <f>IFERROR(VLOOKUP('DERS YÜKLERİ'!$B$38,T167:AA167,8,0),"")</f>
        <v/>
      </c>
      <c r="BK167" s="142" t="str">
        <f>IFERROR(VLOOKUP('DERS YÜKLERİ'!$B$39,T167:AA167,8,0),"")</f>
        <v/>
      </c>
      <c r="BL167" s="142" t="str">
        <f>IFERROR(VLOOKUP('DERS YÜKLERİ'!$B$40,T167:AA167,8,0),"")</f>
        <v/>
      </c>
      <c r="BM167" s="142" t="str">
        <f>IFERROR(VLOOKUP('DERS YÜKLERİ'!$B$41,T167:AA167,8,0),"")</f>
        <v/>
      </c>
      <c r="BN167" s="142" t="str">
        <f>IFERROR(VLOOKUP('DERS YÜKLERİ'!$B$42,T167:AA167,8,0),"")</f>
        <v/>
      </c>
      <c r="BO167" s="142" t="str">
        <f>IFERROR(VLOOKUP('DERS YÜKLERİ'!$B$43,T167:AA167,8,0),"")</f>
        <v/>
      </c>
      <c r="BP167" s="142" t="str">
        <f>IFERROR(VLOOKUP('DERS YÜKLERİ'!$B$44,T167:AA167,8,0),"")</f>
        <v/>
      </c>
      <c r="BQ167" s="142" t="str">
        <f>IFERROR(VLOOKUP('DERS YÜKLERİ'!$B$45,T167:AA167,8,0),"")</f>
        <v/>
      </c>
      <c r="BR167" s="142" t="str">
        <f>IFERROR(VLOOKUP('DERS YÜKLERİ'!$B$46,T167:AA167,8,0),"")</f>
        <v/>
      </c>
      <c r="BS167" s="142" t="str">
        <f>IFERROR(VLOOKUP('DERS YÜKLERİ'!$B$47,T167:AA167,8,0),"")</f>
        <v/>
      </c>
      <c r="BT167" s="26"/>
    </row>
    <row r="168" spans="1:72" ht="19.5" customHeight="1">
      <c r="A168" s="14"/>
      <c r="B168" s="471"/>
      <c r="C168" s="909"/>
      <c r="D168" s="910"/>
      <c r="E168" s="911"/>
      <c r="F168" s="912"/>
      <c r="G168" s="911"/>
      <c r="H168" s="911"/>
      <c r="I168" s="913"/>
      <c r="J168" s="914"/>
      <c r="K168" s="14"/>
      <c r="L168" s="121"/>
      <c r="M168" s="121"/>
      <c r="N168" s="20"/>
      <c r="O168" s="21"/>
      <c r="P168" s="21"/>
      <c r="Q168" s="21"/>
      <c r="R168" s="14"/>
      <c r="S168" s="10"/>
      <c r="T168" s="272"/>
      <c r="U168" s="283"/>
      <c r="V168" s="284"/>
      <c r="W168" s="272"/>
      <c r="X168" s="272"/>
      <c r="Y168" s="26"/>
      <c r="Z168" s="142"/>
      <c r="AA168" s="144"/>
      <c r="AB168" s="148" t="str">
        <f>IFERROR(VLOOKUP('DERS YÜKLERİ'!$B$3,T168:AA168,8,0),"")</f>
        <v/>
      </c>
      <c r="AC168" s="142" t="str">
        <f>IFERROR(VLOOKUP('DERS YÜKLERİ'!$B$4,T168:AA168,8,0),"")</f>
        <v/>
      </c>
      <c r="AD168" s="142" t="str">
        <f>IFERROR(VLOOKUP('DERS YÜKLERİ'!$B$5,T168:AA168,8,0),"")</f>
        <v/>
      </c>
      <c r="AE168" s="142" t="str">
        <f>IFERROR(VLOOKUP('DERS YÜKLERİ'!$B$6,T168:AA168,8,0),"")</f>
        <v/>
      </c>
      <c r="AF168" s="142" t="str">
        <f>IFERROR(VLOOKUP('DERS YÜKLERİ'!$B$7,T168:AA168,8,0),"")</f>
        <v/>
      </c>
      <c r="AG168" s="142" t="str">
        <f>IFERROR(VLOOKUP('DERS YÜKLERİ'!$B$8,T168:AA168,8,0),"")</f>
        <v/>
      </c>
      <c r="AH168" s="142" t="str">
        <f>IFERROR(VLOOKUP('DERS YÜKLERİ'!$B$9,T168:AA168,8,0),"")</f>
        <v/>
      </c>
      <c r="AI168" s="142" t="str">
        <f>IFERROR(VLOOKUP('DERS YÜKLERİ'!$B$10,T168:AA168,8,0),"")</f>
        <v/>
      </c>
      <c r="AJ168" s="142" t="str">
        <f>IFERROR(VLOOKUP('DERS YÜKLERİ'!$B$11,T168:AA168,8,0),"")</f>
        <v/>
      </c>
      <c r="AK168" s="142" t="str">
        <f>IFERROR(VLOOKUP('DERS YÜKLERİ'!$B$12,T168:AA168,8,0),"")</f>
        <v/>
      </c>
      <c r="AL168" s="142" t="str">
        <f>IFERROR(VLOOKUP('DERS YÜKLERİ'!$B$13,T168:AA168,8,0),"")</f>
        <v/>
      </c>
      <c r="AM168" s="142" t="str">
        <f>IFERROR(VLOOKUP('DERS YÜKLERİ'!$B$14,T168:AA168,8,0),"")</f>
        <v/>
      </c>
      <c r="AN168" s="142" t="str">
        <f>IFERROR(VLOOKUP('DERS YÜKLERİ'!$B$15,T168:AA168,8,0),"")</f>
        <v/>
      </c>
      <c r="AO168" s="142" t="str">
        <f>IFERROR(VLOOKUP('DERS YÜKLERİ'!$B$16,T168:AA168,8,0),"")</f>
        <v/>
      </c>
      <c r="AP168" s="142" t="str">
        <f>IFERROR(VLOOKUP('DERS YÜKLERİ'!$B$17,T168:AA168,8,0),"")</f>
        <v/>
      </c>
      <c r="AQ168" s="142" t="str">
        <f>IFERROR(VLOOKUP('DERS YÜKLERİ'!$B$18,T168:AA168,8,0),"")</f>
        <v/>
      </c>
      <c r="AR168" s="142" t="str">
        <f>IFERROR(VLOOKUP('DERS YÜKLERİ'!$B$19,T168:AA168,8,0),"")</f>
        <v/>
      </c>
      <c r="AS168" s="142" t="str">
        <f>IFERROR(VLOOKUP('DERS YÜKLERİ'!$B$20,T168:AA168,8,0),"")</f>
        <v/>
      </c>
      <c r="AT168" s="142" t="str">
        <f>IFERROR(VLOOKUP('DERS YÜKLERİ'!$B$21,T168:AA168,8,0),"")</f>
        <v/>
      </c>
      <c r="AU168" s="142" t="str">
        <f>IFERROR(VLOOKUP('DERS YÜKLERİ'!$B$22,T168:AA168,8,0),"")</f>
        <v/>
      </c>
      <c r="AV168" s="142" t="str">
        <f>IFERROR(VLOOKUP('DERS YÜKLERİ'!$B$23,T168:AA168,8,0),"")</f>
        <v/>
      </c>
      <c r="AW168" s="142" t="str">
        <f>IFERROR(VLOOKUP('DERS YÜKLERİ'!$B$25,T168:AA168,8,0),"")</f>
        <v/>
      </c>
      <c r="AX168" s="142" t="str">
        <f>IFERROR(VLOOKUP('DERS YÜKLERİ'!$B$26,T168:AA168,8,0),"")</f>
        <v/>
      </c>
      <c r="AY168" s="142" t="str">
        <f>IFERROR(VLOOKUP('DERS YÜKLERİ'!$B$27,T168:AA168,8,0),"")</f>
        <v/>
      </c>
      <c r="AZ168" s="142" t="str">
        <f>IFERROR(VLOOKUP('DERS YÜKLERİ'!$B$28,T168:AA168,8,0),"")</f>
        <v/>
      </c>
      <c r="BA168" s="142" t="str">
        <f>IFERROR(VLOOKUP('DERS YÜKLERİ'!$B$29,T168:AA168,8,0),"")</f>
        <v/>
      </c>
      <c r="BB168" s="142" t="str">
        <f>IFERROR(VLOOKUP('DERS YÜKLERİ'!$B$30,T168:AA168,8,0),"")</f>
        <v/>
      </c>
      <c r="BC168" s="142" t="str">
        <f>IFERROR(VLOOKUP('DERS YÜKLERİ'!$B$31,T168:AA168,8,0),"")</f>
        <v/>
      </c>
      <c r="BD168" s="142" t="str">
        <f>IFERROR(VLOOKUP('DERS YÜKLERİ'!$B$32,T168:AA168,8,0),"")</f>
        <v/>
      </c>
      <c r="BE168" s="142" t="str">
        <f>IFERROR(VLOOKUP('DERS YÜKLERİ'!$B$33,T168:AA168,8,0),"")</f>
        <v/>
      </c>
      <c r="BF168" s="142" t="str">
        <f>IFERROR(VLOOKUP('DERS YÜKLERİ'!$B$34,T168:AA168,8,0),"")</f>
        <v/>
      </c>
      <c r="BG168" s="142" t="str">
        <f>IFERROR(VLOOKUP('DERS YÜKLERİ'!$B$35,T168:AA168,8,0),"")</f>
        <v/>
      </c>
      <c r="BH168" s="142" t="str">
        <f>IFERROR(VLOOKUP('DERS YÜKLERİ'!$B$36,T168:AA168,8,0),"")</f>
        <v/>
      </c>
      <c r="BI168" s="142" t="str">
        <f>IFERROR(VLOOKUP('DERS YÜKLERİ'!$B$37,T168:AA168,8,0),"")</f>
        <v/>
      </c>
      <c r="BJ168" s="142" t="str">
        <f>IFERROR(VLOOKUP('DERS YÜKLERİ'!$B$38,T168:AA168,8,0),"")</f>
        <v/>
      </c>
      <c r="BK168" s="142" t="str">
        <f>IFERROR(VLOOKUP('DERS YÜKLERİ'!$B$39,T168:AA168,8,0),"")</f>
        <v/>
      </c>
      <c r="BL168" s="142" t="str">
        <f>IFERROR(VLOOKUP('DERS YÜKLERİ'!$B$40,T168:AA168,8,0),"")</f>
        <v/>
      </c>
      <c r="BM168" s="142" t="str">
        <f>IFERROR(VLOOKUP('DERS YÜKLERİ'!$B$41,T168:AA168,8,0),"")</f>
        <v/>
      </c>
      <c r="BN168" s="142" t="str">
        <f>IFERROR(VLOOKUP('DERS YÜKLERİ'!$B$42,T168:AA168,8,0),"")</f>
        <v/>
      </c>
      <c r="BO168" s="142" t="str">
        <f>IFERROR(VLOOKUP('DERS YÜKLERİ'!$B$43,T168:AA168,8,0),"")</f>
        <v/>
      </c>
      <c r="BP168" s="142" t="str">
        <f>IFERROR(VLOOKUP('DERS YÜKLERİ'!$B$44,T168:AA168,8,0),"")</f>
        <v/>
      </c>
      <c r="BQ168" s="142" t="str">
        <f>IFERROR(VLOOKUP('DERS YÜKLERİ'!$B$45,T168:AA168,8,0),"")</f>
        <v/>
      </c>
      <c r="BR168" s="142" t="str">
        <f>IFERROR(VLOOKUP('DERS YÜKLERİ'!$B$46,T168:AA168,8,0),"")</f>
        <v/>
      </c>
      <c r="BS168" s="142" t="str">
        <f>IFERROR(VLOOKUP('DERS YÜKLERİ'!$B$47,T168:AA168,8,0),"")</f>
        <v/>
      </c>
      <c r="BT168" s="26"/>
    </row>
    <row r="169" spans="1:72" ht="19.5" customHeight="1">
      <c r="A169" s="14"/>
      <c r="B169" s="471"/>
      <c r="C169" s="471"/>
      <c r="D169" s="901"/>
      <c r="E169" s="904"/>
      <c r="F169" s="839"/>
      <c r="G169" s="14"/>
      <c r="H169" s="14"/>
      <c r="I169" s="14"/>
      <c r="J169" s="14"/>
      <c r="K169" s="14"/>
      <c r="L169" s="121"/>
      <c r="M169" s="121"/>
      <c r="N169" s="20"/>
      <c r="O169" s="21"/>
      <c r="P169" s="21"/>
      <c r="Q169" s="21"/>
      <c r="R169" s="14"/>
      <c r="S169" s="10"/>
      <c r="T169" s="272"/>
      <c r="U169" s="283"/>
      <c r="V169" s="284"/>
      <c r="W169" s="272"/>
      <c r="X169" s="272"/>
      <c r="Y169" s="26"/>
      <c r="Z169" s="142"/>
      <c r="AA169" s="144"/>
      <c r="AB169" s="148" t="str">
        <f>IFERROR(VLOOKUP('DERS YÜKLERİ'!$B$3,T169:AA169,8,0),"")</f>
        <v/>
      </c>
      <c r="AC169" s="142" t="str">
        <f>IFERROR(VLOOKUP('DERS YÜKLERİ'!$B$4,T169:AA169,8,0),"")</f>
        <v/>
      </c>
      <c r="AD169" s="142" t="str">
        <f>IFERROR(VLOOKUP('DERS YÜKLERİ'!$B$5,T169:AA169,8,0),"")</f>
        <v/>
      </c>
      <c r="AE169" s="142" t="str">
        <f>IFERROR(VLOOKUP('DERS YÜKLERİ'!$B$6,T169:AA169,8,0),"")</f>
        <v/>
      </c>
      <c r="AF169" s="142" t="str">
        <f>IFERROR(VLOOKUP('DERS YÜKLERİ'!$B$7,T169:AA169,8,0),"")</f>
        <v/>
      </c>
      <c r="AG169" s="142" t="str">
        <f>IFERROR(VLOOKUP('DERS YÜKLERİ'!$B$8,T169:AA169,8,0),"")</f>
        <v/>
      </c>
      <c r="AH169" s="142" t="str">
        <f>IFERROR(VLOOKUP('DERS YÜKLERİ'!$B$9,T169:AA169,8,0),"")</f>
        <v/>
      </c>
      <c r="AI169" s="142" t="str">
        <f>IFERROR(VLOOKUP('DERS YÜKLERİ'!$B$10,T169:AA169,8,0),"")</f>
        <v/>
      </c>
      <c r="AJ169" s="142" t="str">
        <f>IFERROR(VLOOKUP('DERS YÜKLERİ'!$B$11,T169:AA169,8,0),"")</f>
        <v/>
      </c>
      <c r="AK169" s="142" t="str">
        <f>IFERROR(VLOOKUP('DERS YÜKLERİ'!$B$12,T169:AA169,8,0),"")</f>
        <v/>
      </c>
      <c r="AL169" s="142" t="str">
        <f>IFERROR(VLOOKUP('DERS YÜKLERİ'!$B$13,T169:AA169,8,0),"")</f>
        <v/>
      </c>
      <c r="AM169" s="142" t="str">
        <f>IFERROR(VLOOKUP('DERS YÜKLERİ'!$B$14,T169:AA169,8,0),"")</f>
        <v/>
      </c>
      <c r="AN169" s="142" t="str">
        <f>IFERROR(VLOOKUP('DERS YÜKLERİ'!$B$15,T169:AA169,8,0),"")</f>
        <v/>
      </c>
      <c r="AO169" s="142" t="str">
        <f>IFERROR(VLOOKUP('DERS YÜKLERİ'!$B$16,T169:AA169,8,0),"")</f>
        <v/>
      </c>
      <c r="AP169" s="142" t="str">
        <f>IFERROR(VLOOKUP('DERS YÜKLERİ'!$B$17,T169:AA169,8,0),"")</f>
        <v/>
      </c>
      <c r="AQ169" s="142" t="str">
        <f>IFERROR(VLOOKUP('DERS YÜKLERİ'!$B$18,T169:AA169,8,0),"")</f>
        <v/>
      </c>
      <c r="AR169" s="142" t="str">
        <f>IFERROR(VLOOKUP('DERS YÜKLERİ'!$B$19,T169:AA169,8,0),"")</f>
        <v/>
      </c>
      <c r="AS169" s="142" t="str">
        <f>IFERROR(VLOOKUP('DERS YÜKLERİ'!$B$20,T169:AA169,8,0),"")</f>
        <v/>
      </c>
      <c r="AT169" s="142" t="str">
        <f>IFERROR(VLOOKUP('DERS YÜKLERİ'!$B$21,T169:AA169,8,0),"")</f>
        <v/>
      </c>
      <c r="AU169" s="142" t="str">
        <f>IFERROR(VLOOKUP('DERS YÜKLERİ'!$B$22,T169:AA169,8,0),"")</f>
        <v/>
      </c>
      <c r="AV169" s="142" t="str">
        <f>IFERROR(VLOOKUP('DERS YÜKLERİ'!$B$23,T169:AA169,8,0),"")</f>
        <v/>
      </c>
      <c r="AW169" s="142" t="str">
        <f>IFERROR(VLOOKUP('DERS YÜKLERİ'!$B$25,T169:AA169,8,0),"")</f>
        <v/>
      </c>
      <c r="AX169" s="142" t="str">
        <f>IFERROR(VLOOKUP('DERS YÜKLERİ'!$B$26,T169:AA169,8,0),"")</f>
        <v/>
      </c>
      <c r="AY169" s="142" t="str">
        <f>IFERROR(VLOOKUP('DERS YÜKLERİ'!$B$27,T169:AA169,8,0),"")</f>
        <v/>
      </c>
      <c r="AZ169" s="142" t="str">
        <f>IFERROR(VLOOKUP('DERS YÜKLERİ'!$B$28,T169:AA169,8,0),"")</f>
        <v/>
      </c>
      <c r="BA169" s="142" t="str">
        <f>IFERROR(VLOOKUP('DERS YÜKLERİ'!$B$29,T169:AA169,8,0),"")</f>
        <v/>
      </c>
      <c r="BB169" s="142" t="str">
        <f>IFERROR(VLOOKUP('DERS YÜKLERİ'!$B$30,T169:AA169,8,0),"")</f>
        <v/>
      </c>
      <c r="BC169" s="142" t="str">
        <f>IFERROR(VLOOKUP('DERS YÜKLERİ'!$B$31,T169:AA169,8,0),"")</f>
        <v/>
      </c>
      <c r="BD169" s="142" t="str">
        <f>IFERROR(VLOOKUP('DERS YÜKLERİ'!$B$32,T169:AA169,8,0),"")</f>
        <v/>
      </c>
      <c r="BE169" s="142" t="str">
        <f>IFERROR(VLOOKUP('DERS YÜKLERİ'!$B$33,T169:AA169,8,0),"")</f>
        <v/>
      </c>
      <c r="BF169" s="142" t="str">
        <f>IFERROR(VLOOKUP('DERS YÜKLERİ'!$B$34,T169:AA169,8,0),"")</f>
        <v/>
      </c>
      <c r="BG169" s="142" t="str">
        <f>IFERROR(VLOOKUP('DERS YÜKLERİ'!$B$35,T169:AA169,8,0),"")</f>
        <v/>
      </c>
      <c r="BH169" s="142" t="str">
        <f>IFERROR(VLOOKUP('DERS YÜKLERİ'!$B$36,T169:AA169,8,0),"")</f>
        <v/>
      </c>
      <c r="BI169" s="142" t="str">
        <f>IFERROR(VLOOKUP('DERS YÜKLERİ'!$B$37,T169:AA169,8,0),"")</f>
        <v/>
      </c>
      <c r="BJ169" s="142" t="str">
        <f>IFERROR(VLOOKUP('DERS YÜKLERİ'!$B$38,T169:AA169,8,0),"")</f>
        <v/>
      </c>
      <c r="BK169" s="142" t="str">
        <f>IFERROR(VLOOKUP('DERS YÜKLERİ'!$B$39,T169:AA169,8,0),"")</f>
        <v/>
      </c>
      <c r="BL169" s="142" t="str">
        <f>IFERROR(VLOOKUP('DERS YÜKLERİ'!$B$40,T169:AA169,8,0),"")</f>
        <v/>
      </c>
      <c r="BM169" s="142" t="str">
        <f>IFERROR(VLOOKUP('DERS YÜKLERİ'!$B$41,T169:AA169,8,0),"")</f>
        <v/>
      </c>
      <c r="BN169" s="142" t="str">
        <f>IFERROR(VLOOKUP('DERS YÜKLERİ'!$B$42,T169:AA169,8,0),"")</f>
        <v/>
      </c>
      <c r="BO169" s="142" t="str">
        <f>IFERROR(VLOOKUP('DERS YÜKLERİ'!$B$43,T169:AA169,8,0),"")</f>
        <v/>
      </c>
      <c r="BP169" s="142" t="str">
        <f>IFERROR(VLOOKUP('DERS YÜKLERİ'!$B$44,T169:AA169,8,0),"")</f>
        <v/>
      </c>
      <c r="BQ169" s="142" t="str">
        <f>IFERROR(VLOOKUP('DERS YÜKLERİ'!$B$45,T169:AA169,8,0),"")</f>
        <v/>
      </c>
      <c r="BR169" s="142" t="str">
        <f>IFERROR(VLOOKUP('DERS YÜKLERİ'!$B$46,T169:AA169,8,0),"")</f>
        <v/>
      </c>
      <c r="BS169" s="142" t="str">
        <f>IFERROR(VLOOKUP('DERS YÜKLERİ'!$B$47,T169:AA169,8,0),"")</f>
        <v/>
      </c>
      <c r="BT169" s="26"/>
    </row>
    <row r="170" spans="1:72" ht="19.5" customHeight="1" outlineLevel="1">
      <c r="A170" s="14"/>
      <c r="B170" s="16"/>
      <c r="C170" s="1062" t="s">
        <v>878</v>
      </c>
      <c r="D170" s="1018"/>
      <c r="E170" s="1018"/>
      <c r="F170" s="1018"/>
      <c r="G170" s="1018"/>
      <c r="H170" s="1018"/>
      <c r="I170" s="1018"/>
      <c r="J170" s="1018"/>
      <c r="K170" s="16"/>
      <c r="L170" s="121"/>
      <c r="M170" s="121"/>
      <c r="N170" s="20"/>
      <c r="O170" s="21"/>
      <c r="P170" s="21"/>
      <c r="Q170" s="21"/>
      <c r="R170" s="14"/>
      <c r="S170" s="10"/>
      <c r="T170" s="272"/>
      <c r="U170" s="283"/>
      <c r="V170" s="284"/>
      <c r="W170" s="272"/>
      <c r="X170" s="272"/>
      <c r="Y170" s="26"/>
      <c r="Z170" s="142"/>
      <c r="AA170" s="144"/>
      <c r="AB170" s="148" t="str">
        <f>IFERROR(VLOOKUP('DERS YÜKLERİ'!$B$3,T170:AA170,8,0),"")</f>
        <v/>
      </c>
      <c r="AC170" s="142" t="str">
        <f>IFERROR(VLOOKUP('DERS YÜKLERİ'!$B$4,T170:AA170,8,0),"")</f>
        <v/>
      </c>
      <c r="AD170" s="142" t="str">
        <f>IFERROR(VLOOKUP('DERS YÜKLERİ'!$B$5,T170:AA170,8,0),"")</f>
        <v/>
      </c>
      <c r="AE170" s="142" t="str">
        <f>IFERROR(VLOOKUP('DERS YÜKLERİ'!$B$6,T170:AA170,8,0),"")</f>
        <v/>
      </c>
      <c r="AF170" s="142" t="str">
        <f>IFERROR(VLOOKUP('DERS YÜKLERİ'!$B$7,T170:AA170,8,0),"")</f>
        <v/>
      </c>
      <c r="AG170" s="142" t="str">
        <f>IFERROR(VLOOKUP('DERS YÜKLERİ'!$B$8,T170:AA170,8,0),"")</f>
        <v/>
      </c>
      <c r="AH170" s="142" t="str">
        <f>IFERROR(VLOOKUP('DERS YÜKLERİ'!$B$9,T170:AA170,8,0),"")</f>
        <v/>
      </c>
      <c r="AI170" s="142" t="str">
        <f>IFERROR(VLOOKUP('DERS YÜKLERİ'!$B$10,T170:AA170,8,0),"")</f>
        <v/>
      </c>
      <c r="AJ170" s="142" t="str">
        <f>IFERROR(VLOOKUP('DERS YÜKLERİ'!$B$11,T170:AA170,8,0),"")</f>
        <v/>
      </c>
      <c r="AK170" s="142" t="str">
        <f>IFERROR(VLOOKUP('DERS YÜKLERİ'!$B$12,T170:AA170,8,0),"")</f>
        <v/>
      </c>
      <c r="AL170" s="142" t="str">
        <f>IFERROR(VLOOKUP('DERS YÜKLERİ'!$B$13,T170:AA170,8,0),"")</f>
        <v/>
      </c>
      <c r="AM170" s="142" t="str">
        <f>IFERROR(VLOOKUP('DERS YÜKLERİ'!$B$14,T170:AA170,8,0),"")</f>
        <v/>
      </c>
      <c r="AN170" s="142" t="str">
        <f>IFERROR(VLOOKUP('DERS YÜKLERİ'!$B$15,T170:AA170,8,0),"")</f>
        <v/>
      </c>
      <c r="AO170" s="142" t="str">
        <f>IFERROR(VLOOKUP('DERS YÜKLERİ'!$B$16,T170:AA170,8,0),"")</f>
        <v/>
      </c>
      <c r="AP170" s="142" t="str">
        <f>IFERROR(VLOOKUP('DERS YÜKLERİ'!$B$17,T170:AA170,8,0),"")</f>
        <v/>
      </c>
      <c r="AQ170" s="142" t="str">
        <f>IFERROR(VLOOKUP('DERS YÜKLERİ'!$B$18,T170:AA170,8,0),"")</f>
        <v/>
      </c>
      <c r="AR170" s="142" t="str">
        <f>IFERROR(VLOOKUP('DERS YÜKLERİ'!$B$19,T170:AA170,8,0),"")</f>
        <v/>
      </c>
      <c r="AS170" s="142" t="str">
        <f>IFERROR(VLOOKUP('DERS YÜKLERİ'!$B$20,T170:AA170,8,0),"")</f>
        <v/>
      </c>
      <c r="AT170" s="142" t="str">
        <f>IFERROR(VLOOKUP('DERS YÜKLERİ'!$B$21,T170:AA170,8,0),"")</f>
        <v/>
      </c>
      <c r="AU170" s="142" t="str">
        <f>IFERROR(VLOOKUP('DERS YÜKLERİ'!$B$22,T170:AA170,8,0),"")</f>
        <v/>
      </c>
      <c r="AV170" s="142" t="str">
        <f>IFERROR(VLOOKUP('DERS YÜKLERİ'!$B$23,T170:AA170,8,0),"")</f>
        <v/>
      </c>
      <c r="AW170" s="142" t="str">
        <f>IFERROR(VLOOKUP('DERS YÜKLERİ'!$B$25,T170:AA170,8,0),"")</f>
        <v/>
      </c>
      <c r="AX170" s="142" t="str">
        <f>IFERROR(VLOOKUP('DERS YÜKLERİ'!$B$26,T170:AA170,8,0),"")</f>
        <v/>
      </c>
      <c r="AY170" s="142" t="str">
        <f>IFERROR(VLOOKUP('DERS YÜKLERİ'!$B$27,T170:AA170,8,0),"")</f>
        <v/>
      </c>
      <c r="AZ170" s="142" t="str">
        <f>IFERROR(VLOOKUP('DERS YÜKLERİ'!$B$28,T170:AA170,8,0),"")</f>
        <v/>
      </c>
      <c r="BA170" s="142" t="str">
        <f>IFERROR(VLOOKUP('DERS YÜKLERİ'!$B$29,T170:AA170,8,0),"")</f>
        <v/>
      </c>
      <c r="BB170" s="142" t="str">
        <f>IFERROR(VLOOKUP('DERS YÜKLERİ'!$B$30,T170:AA170,8,0),"")</f>
        <v/>
      </c>
      <c r="BC170" s="142" t="str">
        <f>IFERROR(VLOOKUP('DERS YÜKLERİ'!$B$31,T170:AA170,8,0),"")</f>
        <v/>
      </c>
      <c r="BD170" s="142" t="str">
        <f>IFERROR(VLOOKUP('DERS YÜKLERİ'!$B$32,T170:AA170,8,0),"")</f>
        <v/>
      </c>
      <c r="BE170" s="142" t="str">
        <f>IFERROR(VLOOKUP('DERS YÜKLERİ'!$B$33,T170:AA170,8,0),"")</f>
        <v/>
      </c>
      <c r="BF170" s="142" t="str">
        <f>IFERROR(VLOOKUP('DERS YÜKLERİ'!$B$34,T170:AA170,8,0),"")</f>
        <v/>
      </c>
      <c r="BG170" s="142" t="str">
        <f>IFERROR(VLOOKUP('DERS YÜKLERİ'!$B$35,T170:AA170,8,0),"")</f>
        <v/>
      </c>
      <c r="BH170" s="142" t="str">
        <f>IFERROR(VLOOKUP('DERS YÜKLERİ'!$B$36,T170:AA170,8,0),"")</f>
        <v/>
      </c>
      <c r="BI170" s="142" t="str">
        <f>IFERROR(VLOOKUP('DERS YÜKLERİ'!$B$37,T170:AA170,8,0),"")</f>
        <v/>
      </c>
      <c r="BJ170" s="142" t="str">
        <f>IFERROR(VLOOKUP('DERS YÜKLERİ'!$B$38,T170:AA170,8,0),"")</f>
        <v/>
      </c>
      <c r="BK170" s="142" t="str">
        <f>IFERROR(VLOOKUP('DERS YÜKLERİ'!$B$39,T170:AA170,8,0),"")</f>
        <v/>
      </c>
      <c r="BL170" s="142" t="str">
        <f>IFERROR(VLOOKUP('DERS YÜKLERİ'!$B$40,T170:AA170,8,0),"")</f>
        <v/>
      </c>
      <c r="BM170" s="142" t="str">
        <f>IFERROR(VLOOKUP('DERS YÜKLERİ'!$B$41,T170:AA170,8,0),"")</f>
        <v/>
      </c>
      <c r="BN170" s="142" t="str">
        <f>IFERROR(VLOOKUP('DERS YÜKLERİ'!$B$42,T170:AA170,8,0),"")</f>
        <v/>
      </c>
      <c r="BO170" s="142" t="str">
        <f>IFERROR(VLOOKUP('DERS YÜKLERİ'!$B$43,T170:AA170,8,0),"")</f>
        <v/>
      </c>
      <c r="BP170" s="142" t="str">
        <f>IFERROR(VLOOKUP('DERS YÜKLERİ'!$B$44,T170:AA170,8,0),"")</f>
        <v/>
      </c>
      <c r="BQ170" s="142" t="str">
        <f>IFERROR(VLOOKUP('DERS YÜKLERİ'!$B$45,T170:AA170,8,0),"")</f>
        <v/>
      </c>
      <c r="BR170" s="142" t="str">
        <f>IFERROR(VLOOKUP('DERS YÜKLERİ'!$B$46,T170:AA170,8,0),"")</f>
        <v/>
      </c>
      <c r="BS170" s="142" t="str">
        <f>IFERROR(VLOOKUP('DERS YÜKLERİ'!$B$47,T170:AA170,8,0),"")</f>
        <v/>
      </c>
      <c r="BT170" s="26"/>
    </row>
    <row r="171" spans="1:72" ht="19.5" customHeight="1" outlineLevel="1">
      <c r="A171" s="14"/>
      <c r="B171" s="30"/>
      <c r="C171" s="1063" t="s">
        <v>14</v>
      </c>
      <c r="D171" s="1060" t="s">
        <v>4</v>
      </c>
      <c r="E171" s="1060" t="s">
        <v>15</v>
      </c>
      <c r="F171" s="1064" t="s">
        <v>16</v>
      </c>
      <c r="G171" s="905" t="s">
        <v>17</v>
      </c>
      <c r="H171" s="1065" t="s">
        <v>18</v>
      </c>
      <c r="I171" s="1060" t="s">
        <v>19</v>
      </c>
      <c r="J171" s="1061" t="s">
        <v>20</v>
      </c>
      <c r="K171" s="1043" t="s">
        <v>21</v>
      </c>
      <c r="L171" s="121"/>
      <c r="M171" s="121"/>
      <c r="N171" s="20"/>
      <c r="O171" s="21"/>
      <c r="P171" s="21"/>
      <c r="Q171" s="21"/>
      <c r="R171" s="14"/>
      <c r="S171" s="10"/>
      <c r="T171" s="272"/>
      <c r="U171" s="283"/>
      <c r="V171" s="284"/>
      <c r="W171" s="272"/>
      <c r="X171" s="272"/>
      <c r="Y171" s="26"/>
      <c r="Z171" s="142"/>
      <c r="AA171" s="144"/>
      <c r="AB171" s="148" t="str">
        <f>IFERROR(VLOOKUP('DERS YÜKLERİ'!$B$3,T171:AA171,8,0),"")</f>
        <v/>
      </c>
      <c r="AC171" s="142" t="str">
        <f>IFERROR(VLOOKUP('DERS YÜKLERİ'!$B$4,T171:AA171,8,0),"")</f>
        <v/>
      </c>
      <c r="AD171" s="142" t="str">
        <f>IFERROR(VLOOKUP('DERS YÜKLERİ'!$B$5,T171:AA171,8,0),"")</f>
        <v/>
      </c>
      <c r="AE171" s="142" t="str">
        <f>IFERROR(VLOOKUP('DERS YÜKLERİ'!$B$6,T171:AA171,8,0),"")</f>
        <v/>
      </c>
      <c r="AF171" s="142" t="str">
        <f>IFERROR(VLOOKUP('DERS YÜKLERİ'!$B$7,T171:AA171,8,0),"")</f>
        <v/>
      </c>
      <c r="AG171" s="142" t="str">
        <f>IFERROR(VLOOKUP('DERS YÜKLERİ'!$B$8,T171:AA171,8,0),"")</f>
        <v/>
      </c>
      <c r="AH171" s="142" t="str">
        <f>IFERROR(VLOOKUP('DERS YÜKLERİ'!$B$9,T171:AA171,8,0),"")</f>
        <v/>
      </c>
      <c r="AI171" s="142" t="str">
        <f>IFERROR(VLOOKUP('DERS YÜKLERİ'!$B$10,T171:AA171,8,0),"")</f>
        <v/>
      </c>
      <c r="AJ171" s="142" t="str">
        <f>IFERROR(VLOOKUP('DERS YÜKLERİ'!$B$11,T171:AA171,8,0),"")</f>
        <v/>
      </c>
      <c r="AK171" s="142" t="str">
        <f>IFERROR(VLOOKUP('DERS YÜKLERİ'!$B$12,T171:AA171,8,0),"")</f>
        <v/>
      </c>
      <c r="AL171" s="142" t="str">
        <f>IFERROR(VLOOKUP('DERS YÜKLERİ'!$B$13,T171:AA171,8,0),"")</f>
        <v/>
      </c>
      <c r="AM171" s="142" t="str">
        <f>IFERROR(VLOOKUP('DERS YÜKLERİ'!$B$14,T171:AA171,8,0),"")</f>
        <v/>
      </c>
      <c r="AN171" s="142" t="str">
        <f>IFERROR(VLOOKUP('DERS YÜKLERİ'!$B$15,T171:AA171,8,0),"")</f>
        <v/>
      </c>
      <c r="AO171" s="142" t="str">
        <f>IFERROR(VLOOKUP('DERS YÜKLERİ'!$B$16,T171:AA171,8,0),"")</f>
        <v/>
      </c>
      <c r="AP171" s="142" t="str">
        <f>IFERROR(VLOOKUP('DERS YÜKLERİ'!$B$17,T171:AA171,8,0),"")</f>
        <v/>
      </c>
      <c r="AQ171" s="142" t="str">
        <f>IFERROR(VLOOKUP('DERS YÜKLERİ'!$B$18,T171:AA171,8,0),"")</f>
        <v/>
      </c>
      <c r="AR171" s="142" t="str">
        <f>IFERROR(VLOOKUP('DERS YÜKLERİ'!$B$19,T171:AA171,8,0),"")</f>
        <v/>
      </c>
      <c r="AS171" s="142" t="str">
        <f>IFERROR(VLOOKUP('DERS YÜKLERİ'!$B$20,T171:AA171,8,0),"")</f>
        <v/>
      </c>
      <c r="AT171" s="142" t="str">
        <f>IFERROR(VLOOKUP('DERS YÜKLERİ'!$B$21,T171:AA171,8,0),"")</f>
        <v/>
      </c>
      <c r="AU171" s="142" t="str">
        <f>IFERROR(VLOOKUP('DERS YÜKLERİ'!$B$22,T171:AA171,8,0),"")</f>
        <v/>
      </c>
      <c r="AV171" s="142" t="str">
        <f>IFERROR(VLOOKUP('DERS YÜKLERİ'!$B$23,T171:AA171,8,0),"")</f>
        <v/>
      </c>
      <c r="AW171" s="142" t="str">
        <f>IFERROR(VLOOKUP('DERS YÜKLERİ'!$B$25,T171:AA171,8,0),"")</f>
        <v/>
      </c>
      <c r="AX171" s="142" t="str">
        <f>IFERROR(VLOOKUP('DERS YÜKLERİ'!$B$26,T171:AA171,8,0),"")</f>
        <v/>
      </c>
      <c r="AY171" s="142" t="str">
        <f>IFERROR(VLOOKUP('DERS YÜKLERİ'!$B$27,T171:AA171,8,0),"")</f>
        <v/>
      </c>
      <c r="AZ171" s="142" t="str">
        <f>IFERROR(VLOOKUP('DERS YÜKLERİ'!$B$28,T171:AA171,8,0),"")</f>
        <v/>
      </c>
      <c r="BA171" s="142" t="str">
        <f>IFERROR(VLOOKUP('DERS YÜKLERİ'!$B$29,T171:AA171,8,0),"")</f>
        <v/>
      </c>
      <c r="BB171" s="142" t="str">
        <f>IFERROR(VLOOKUP('DERS YÜKLERİ'!$B$30,T171:AA171,8,0),"")</f>
        <v/>
      </c>
      <c r="BC171" s="142" t="str">
        <f>IFERROR(VLOOKUP('DERS YÜKLERİ'!$B$31,T171:AA171,8,0),"")</f>
        <v/>
      </c>
      <c r="BD171" s="142" t="str">
        <f>IFERROR(VLOOKUP('DERS YÜKLERİ'!$B$32,T171:AA171,8,0),"")</f>
        <v/>
      </c>
      <c r="BE171" s="142" t="str">
        <f>IFERROR(VLOOKUP('DERS YÜKLERİ'!$B$33,T171:AA171,8,0),"")</f>
        <v/>
      </c>
      <c r="BF171" s="142" t="str">
        <f>IFERROR(VLOOKUP('DERS YÜKLERİ'!$B$34,T171:AA171,8,0),"")</f>
        <v/>
      </c>
      <c r="BG171" s="142" t="str">
        <f>IFERROR(VLOOKUP('DERS YÜKLERİ'!$B$35,T171:AA171,8,0),"")</f>
        <v/>
      </c>
      <c r="BH171" s="142" t="str">
        <f>IFERROR(VLOOKUP('DERS YÜKLERİ'!$B$36,T171:AA171,8,0),"")</f>
        <v/>
      </c>
      <c r="BI171" s="142" t="str">
        <f>IFERROR(VLOOKUP('DERS YÜKLERİ'!$B$37,T171:AA171,8,0),"")</f>
        <v/>
      </c>
      <c r="BJ171" s="142" t="str">
        <f>IFERROR(VLOOKUP('DERS YÜKLERİ'!$B$38,T171:AA171,8,0),"")</f>
        <v/>
      </c>
      <c r="BK171" s="142" t="str">
        <f>IFERROR(VLOOKUP('DERS YÜKLERİ'!$B$39,T171:AA171,8,0),"")</f>
        <v/>
      </c>
      <c r="BL171" s="142" t="str">
        <f>IFERROR(VLOOKUP('DERS YÜKLERİ'!$B$40,T171:AA171,8,0),"")</f>
        <v/>
      </c>
      <c r="BM171" s="142" t="str">
        <f>IFERROR(VLOOKUP('DERS YÜKLERİ'!$B$41,T171:AA171,8,0),"")</f>
        <v/>
      </c>
      <c r="BN171" s="142" t="str">
        <f>IFERROR(VLOOKUP('DERS YÜKLERİ'!$B$42,T171:AA171,8,0),"")</f>
        <v/>
      </c>
      <c r="BO171" s="142" t="str">
        <f>IFERROR(VLOOKUP('DERS YÜKLERİ'!$B$43,T171:AA171,8,0),"")</f>
        <v/>
      </c>
      <c r="BP171" s="142" t="str">
        <f>IFERROR(VLOOKUP('DERS YÜKLERİ'!$B$44,T171:AA171,8,0),"")</f>
        <v/>
      </c>
      <c r="BQ171" s="142" t="str">
        <f>IFERROR(VLOOKUP('DERS YÜKLERİ'!$B$45,T171:AA171,8,0),"")</f>
        <v/>
      </c>
      <c r="BR171" s="142" t="str">
        <f>IFERROR(VLOOKUP('DERS YÜKLERİ'!$B$46,T171:AA171,8,0),"")</f>
        <v/>
      </c>
      <c r="BS171" s="142" t="str">
        <f>IFERROR(VLOOKUP('DERS YÜKLERİ'!$B$47,T171:AA171,8,0),"")</f>
        <v/>
      </c>
      <c r="BT171" s="26"/>
    </row>
    <row r="172" spans="1:72" ht="19.5" customHeight="1" outlineLevel="1">
      <c r="A172" s="14"/>
      <c r="B172" s="30"/>
      <c r="C172" s="1033"/>
      <c r="D172" s="1035"/>
      <c r="E172" s="1035"/>
      <c r="F172" s="1035"/>
      <c r="G172" s="906" t="s">
        <v>45</v>
      </c>
      <c r="H172" s="1035"/>
      <c r="I172" s="1035"/>
      <c r="J172" s="1042"/>
      <c r="K172" s="1044"/>
      <c r="L172" s="121"/>
      <c r="M172" s="121"/>
      <c r="N172" s="20"/>
      <c r="O172" s="21"/>
      <c r="P172" s="21"/>
      <c r="Q172" s="21"/>
      <c r="R172" s="14"/>
      <c r="S172" s="10"/>
      <c r="T172" s="272"/>
      <c r="U172" s="283"/>
      <c r="V172" s="284"/>
      <c r="W172" s="272"/>
      <c r="X172" s="272"/>
      <c r="Y172" s="26"/>
      <c r="Z172" s="142"/>
      <c r="AA172" s="144"/>
      <c r="AB172" s="148" t="str">
        <f>IFERROR(VLOOKUP('DERS YÜKLERİ'!$B$3,T172:AA172,8,0),"")</f>
        <v/>
      </c>
      <c r="AC172" s="142" t="str">
        <f>IFERROR(VLOOKUP('DERS YÜKLERİ'!$B$4,T172:AA172,8,0),"")</f>
        <v/>
      </c>
      <c r="AD172" s="142" t="str">
        <f>IFERROR(VLOOKUP('DERS YÜKLERİ'!$B$5,T172:AA172,8,0),"")</f>
        <v/>
      </c>
      <c r="AE172" s="142" t="str">
        <f>IFERROR(VLOOKUP('DERS YÜKLERİ'!$B$6,T172:AA172,8,0),"")</f>
        <v/>
      </c>
      <c r="AF172" s="142" t="str">
        <f>IFERROR(VLOOKUP('DERS YÜKLERİ'!$B$7,T172:AA172,8,0),"")</f>
        <v/>
      </c>
      <c r="AG172" s="142" t="str">
        <f>IFERROR(VLOOKUP('DERS YÜKLERİ'!$B$8,T172:AA172,8,0),"")</f>
        <v/>
      </c>
      <c r="AH172" s="142" t="str">
        <f>IFERROR(VLOOKUP('DERS YÜKLERİ'!$B$9,T172:AA172,8,0),"")</f>
        <v/>
      </c>
      <c r="AI172" s="142" t="str">
        <f>IFERROR(VLOOKUP('DERS YÜKLERİ'!$B$10,T172:AA172,8,0),"")</f>
        <v/>
      </c>
      <c r="AJ172" s="142" t="str">
        <f>IFERROR(VLOOKUP('DERS YÜKLERİ'!$B$11,T172:AA172,8,0),"")</f>
        <v/>
      </c>
      <c r="AK172" s="142" t="str">
        <f>IFERROR(VLOOKUP('DERS YÜKLERİ'!$B$12,T172:AA172,8,0),"")</f>
        <v/>
      </c>
      <c r="AL172" s="142" t="str">
        <f>IFERROR(VLOOKUP('DERS YÜKLERİ'!$B$13,T172:AA172,8,0),"")</f>
        <v/>
      </c>
      <c r="AM172" s="142" t="str">
        <f>IFERROR(VLOOKUP('DERS YÜKLERİ'!$B$14,T172:AA172,8,0),"")</f>
        <v/>
      </c>
      <c r="AN172" s="142" t="str">
        <f>IFERROR(VLOOKUP('DERS YÜKLERİ'!$B$15,T172:AA172,8,0),"")</f>
        <v/>
      </c>
      <c r="AO172" s="142" t="str">
        <f>IFERROR(VLOOKUP('DERS YÜKLERİ'!$B$16,T172:AA172,8,0),"")</f>
        <v/>
      </c>
      <c r="AP172" s="142" t="str">
        <f>IFERROR(VLOOKUP('DERS YÜKLERİ'!$B$17,T172:AA172,8,0),"")</f>
        <v/>
      </c>
      <c r="AQ172" s="142" t="str">
        <f>IFERROR(VLOOKUP('DERS YÜKLERİ'!$B$18,T172:AA172,8,0),"")</f>
        <v/>
      </c>
      <c r="AR172" s="142" t="str">
        <f>IFERROR(VLOOKUP('DERS YÜKLERİ'!$B$19,T172:AA172,8,0),"")</f>
        <v/>
      </c>
      <c r="AS172" s="142" t="str">
        <f>IFERROR(VLOOKUP('DERS YÜKLERİ'!$B$20,T172:AA172,8,0),"")</f>
        <v/>
      </c>
      <c r="AT172" s="142" t="str">
        <f>IFERROR(VLOOKUP('DERS YÜKLERİ'!$B$21,T172:AA172,8,0),"")</f>
        <v/>
      </c>
      <c r="AU172" s="142" t="str">
        <f>IFERROR(VLOOKUP('DERS YÜKLERİ'!$B$22,T172:AA172,8,0),"")</f>
        <v/>
      </c>
      <c r="AV172" s="142" t="str">
        <f>IFERROR(VLOOKUP('DERS YÜKLERİ'!$B$23,T172:AA172,8,0),"")</f>
        <v/>
      </c>
      <c r="AW172" s="142" t="str">
        <f>IFERROR(VLOOKUP('DERS YÜKLERİ'!$B$25,T172:AA172,8,0),"")</f>
        <v/>
      </c>
      <c r="AX172" s="142" t="str">
        <f>IFERROR(VLOOKUP('DERS YÜKLERİ'!$B$26,T172:AA172,8,0),"")</f>
        <v/>
      </c>
      <c r="AY172" s="142" t="str">
        <f>IFERROR(VLOOKUP('DERS YÜKLERİ'!$B$27,T172:AA172,8,0),"")</f>
        <v/>
      </c>
      <c r="AZ172" s="142" t="str">
        <f>IFERROR(VLOOKUP('DERS YÜKLERİ'!$B$28,T172:AA172,8,0),"")</f>
        <v/>
      </c>
      <c r="BA172" s="142" t="str">
        <f>IFERROR(VLOOKUP('DERS YÜKLERİ'!$B$29,T172:AA172,8,0),"")</f>
        <v/>
      </c>
      <c r="BB172" s="142" t="str">
        <f>IFERROR(VLOOKUP('DERS YÜKLERİ'!$B$30,T172:AA172,8,0),"")</f>
        <v/>
      </c>
      <c r="BC172" s="142" t="str">
        <f>IFERROR(VLOOKUP('DERS YÜKLERİ'!$B$31,T172:AA172,8,0),"")</f>
        <v/>
      </c>
      <c r="BD172" s="142" t="str">
        <f>IFERROR(VLOOKUP('DERS YÜKLERİ'!$B$32,T172:AA172,8,0),"")</f>
        <v/>
      </c>
      <c r="BE172" s="142" t="str">
        <f>IFERROR(VLOOKUP('DERS YÜKLERİ'!$B$33,T172:AA172,8,0),"")</f>
        <v/>
      </c>
      <c r="BF172" s="142" t="str">
        <f>IFERROR(VLOOKUP('DERS YÜKLERİ'!$B$34,T172:AA172,8,0),"")</f>
        <v/>
      </c>
      <c r="BG172" s="142" t="str">
        <f>IFERROR(VLOOKUP('DERS YÜKLERİ'!$B$35,T172:AA172,8,0),"")</f>
        <v/>
      </c>
      <c r="BH172" s="142" t="str">
        <f>IFERROR(VLOOKUP('DERS YÜKLERİ'!$B$36,T172:AA172,8,0),"")</f>
        <v/>
      </c>
      <c r="BI172" s="142" t="str">
        <f>IFERROR(VLOOKUP('DERS YÜKLERİ'!$B$37,T172:AA172,8,0),"")</f>
        <v/>
      </c>
      <c r="BJ172" s="142" t="str">
        <f>IFERROR(VLOOKUP('DERS YÜKLERİ'!$B$38,T172:AA172,8,0),"")</f>
        <v/>
      </c>
      <c r="BK172" s="142" t="str">
        <f>IFERROR(VLOOKUP('DERS YÜKLERİ'!$B$39,T172:AA172,8,0),"")</f>
        <v/>
      </c>
      <c r="BL172" s="142" t="str">
        <f>IFERROR(VLOOKUP('DERS YÜKLERİ'!$B$40,T172:AA172,8,0),"")</f>
        <v/>
      </c>
      <c r="BM172" s="142" t="str">
        <f>IFERROR(VLOOKUP('DERS YÜKLERİ'!$B$41,T172:AA172,8,0),"")</f>
        <v/>
      </c>
      <c r="BN172" s="142" t="str">
        <f>IFERROR(VLOOKUP('DERS YÜKLERİ'!$B$42,T172:AA172,8,0),"")</f>
        <v/>
      </c>
      <c r="BO172" s="142" t="str">
        <f>IFERROR(VLOOKUP('DERS YÜKLERİ'!$B$43,T172:AA172,8,0),"")</f>
        <v/>
      </c>
      <c r="BP172" s="142" t="str">
        <f>IFERROR(VLOOKUP('DERS YÜKLERİ'!$B$44,T172:AA172,8,0),"")</f>
        <v/>
      </c>
      <c r="BQ172" s="142" t="str">
        <f>IFERROR(VLOOKUP('DERS YÜKLERİ'!$B$45,T172:AA172,8,0),"")</f>
        <v/>
      </c>
      <c r="BR172" s="142" t="str">
        <f>IFERROR(VLOOKUP('DERS YÜKLERİ'!$B$46,T172:AA172,8,0),"")</f>
        <v/>
      </c>
      <c r="BS172" s="142" t="str">
        <f>IFERROR(VLOOKUP('DERS YÜKLERİ'!$B$47,T172:AA172,8,0),"")</f>
        <v/>
      </c>
      <c r="BT172" s="26"/>
    </row>
    <row r="173" spans="1:72" ht="19.5" customHeight="1" outlineLevel="1">
      <c r="A173" s="14"/>
      <c r="B173" s="471"/>
      <c r="C173" s="915"/>
      <c r="D173" s="387"/>
      <c r="E173" s="387"/>
      <c r="F173" s="819"/>
      <c r="G173" s="387"/>
      <c r="H173" s="387"/>
      <c r="I173" s="387"/>
      <c r="J173" s="388"/>
      <c r="K173" s="203"/>
      <c r="L173" s="121"/>
      <c r="M173" s="121" t="str">
        <f>IFERROR(VLOOKUP(I173,'LİSTE-FORMÜLLER'!$B$2:$C$89,2,0),"*")</f>
        <v>*</v>
      </c>
      <c r="N173" s="20"/>
      <c r="O173" s="21"/>
      <c r="P173" s="21"/>
      <c r="Q173" s="21"/>
      <c r="R173" s="14"/>
      <c r="S173" s="10"/>
      <c r="T173" s="272"/>
      <c r="U173" s="283"/>
      <c r="V173" s="284"/>
      <c r="W173" s="272"/>
      <c r="X173" s="272"/>
      <c r="Y173" s="26"/>
      <c r="Z173" s="142"/>
      <c r="AA173" s="144"/>
      <c r="AB173" s="148" t="str">
        <f>IFERROR(VLOOKUP('DERS YÜKLERİ'!$B$3,T173:AA173,8,0),"")</f>
        <v/>
      </c>
      <c r="AC173" s="142" t="str">
        <f>IFERROR(VLOOKUP('DERS YÜKLERİ'!$B$4,T173:AA173,8,0),"")</f>
        <v/>
      </c>
      <c r="AD173" s="142" t="str">
        <f>IFERROR(VLOOKUP('DERS YÜKLERİ'!$B$5,T173:AA173,8,0),"")</f>
        <v/>
      </c>
      <c r="AE173" s="142" t="str">
        <f>IFERROR(VLOOKUP('DERS YÜKLERİ'!$B$6,T173:AA173,8,0),"")</f>
        <v/>
      </c>
      <c r="AF173" s="142" t="str">
        <f>IFERROR(VLOOKUP('DERS YÜKLERİ'!$B$7,T173:AA173,8,0),"")</f>
        <v/>
      </c>
      <c r="AG173" s="142" t="str">
        <f>IFERROR(VLOOKUP('DERS YÜKLERİ'!$B$8,T173:AA173,8,0),"")</f>
        <v/>
      </c>
      <c r="AH173" s="142" t="str">
        <f>IFERROR(VLOOKUP('DERS YÜKLERİ'!$B$9,T173:AA173,8,0),"")</f>
        <v/>
      </c>
      <c r="AI173" s="142" t="str">
        <f>IFERROR(VLOOKUP('DERS YÜKLERİ'!$B$10,T173:AA173,8,0),"")</f>
        <v/>
      </c>
      <c r="AJ173" s="142" t="str">
        <f>IFERROR(VLOOKUP('DERS YÜKLERİ'!$B$11,T173:AA173,8,0),"")</f>
        <v/>
      </c>
      <c r="AK173" s="142" t="str">
        <f>IFERROR(VLOOKUP('DERS YÜKLERİ'!$B$12,T173:AA173,8,0),"")</f>
        <v/>
      </c>
      <c r="AL173" s="142" t="str">
        <f>IFERROR(VLOOKUP('DERS YÜKLERİ'!$B$13,T173:AA173,8,0),"")</f>
        <v/>
      </c>
      <c r="AM173" s="142" t="str">
        <f>IFERROR(VLOOKUP('DERS YÜKLERİ'!$B$14,T173:AA173,8,0),"")</f>
        <v/>
      </c>
      <c r="AN173" s="142" t="str">
        <f>IFERROR(VLOOKUP('DERS YÜKLERİ'!$B$15,T173:AA173,8,0),"")</f>
        <v/>
      </c>
      <c r="AO173" s="142" t="str">
        <f>IFERROR(VLOOKUP('DERS YÜKLERİ'!$B$16,T173:AA173,8,0),"")</f>
        <v/>
      </c>
      <c r="AP173" s="142" t="str">
        <f>IFERROR(VLOOKUP('DERS YÜKLERİ'!$B$17,T173:AA173,8,0),"")</f>
        <v/>
      </c>
      <c r="AQ173" s="142" t="str">
        <f>IFERROR(VLOOKUP('DERS YÜKLERİ'!$B$18,T173:AA173,8,0),"")</f>
        <v/>
      </c>
      <c r="AR173" s="142" t="str">
        <f>IFERROR(VLOOKUP('DERS YÜKLERİ'!$B$19,T173:AA173,8,0),"")</f>
        <v/>
      </c>
      <c r="AS173" s="142" t="str">
        <f>IFERROR(VLOOKUP('DERS YÜKLERİ'!$B$20,T173:AA173,8,0),"")</f>
        <v/>
      </c>
      <c r="AT173" s="142" t="str">
        <f>IFERROR(VLOOKUP('DERS YÜKLERİ'!$B$21,T173:AA173,8,0),"")</f>
        <v/>
      </c>
      <c r="AU173" s="142" t="str">
        <f>IFERROR(VLOOKUP('DERS YÜKLERİ'!$B$22,T173:AA173,8,0),"")</f>
        <v/>
      </c>
      <c r="AV173" s="142" t="str">
        <f>IFERROR(VLOOKUP('DERS YÜKLERİ'!$B$23,T173:AA173,8,0),"")</f>
        <v/>
      </c>
      <c r="AW173" s="142" t="str">
        <f>IFERROR(VLOOKUP('DERS YÜKLERİ'!$B$25,T173:AA173,8,0),"")</f>
        <v/>
      </c>
      <c r="AX173" s="142" t="str">
        <f>IFERROR(VLOOKUP('DERS YÜKLERİ'!$B$26,T173:AA173,8,0),"")</f>
        <v/>
      </c>
      <c r="AY173" s="142" t="str">
        <f>IFERROR(VLOOKUP('DERS YÜKLERİ'!$B$27,T173:AA173,8,0),"")</f>
        <v/>
      </c>
      <c r="AZ173" s="142" t="str">
        <f>IFERROR(VLOOKUP('DERS YÜKLERİ'!$B$28,T173:AA173,8,0),"")</f>
        <v/>
      </c>
      <c r="BA173" s="142" t="str">
        <f>IFERROR(VLOOKUP('DERS YÜKLERİ'!$B$29,T173:AA173,8,0),"")</f>
        <v/>
      </c>
      <c r="BB173" s="142" t="str">
        <f>IFERROR(VLOOKUP('DERS YÜKLERİ'!$B$30,T173:AA173,8,0),"")</f>
        <v/>
      </c>
      <c r="BC173" s="142" t="str">
        <f>IFERROR(VLOOKUP('DERS YÜKLERİ'!$B$31,T173:AA173,8,0),"")</f>
        <v/>
      </c>
      <c r="BD173" s="142" t="str">
        <f>IFERROR(VLOOKUP('DERS YÜKLERİ'!$B$32,T173:AA173,8,0),"")</f>
        <v/>
      </c>
      <c r="BE173" s="142" t="str">
        <f>IFERROR(VLOOKUP('DERS YÜKLERİ'!$B$33,T173:AA173,8,0),"")</f>
        <v/>
      </c>
      <c r="BF173" s="142" t="str">
        <f>IFERROR(VLOOKUP('DERS YÜKLERİ'!$B$34,T173:AA173,8,0),"")</f>
        <v/>
      </c>
      <c r="BG173" s="142" t="str">
        <f>IFERROR(VLOOKUP('DERS YÜKLERİ'!$B$35,T173:AA173,8,0),"")</f>
        <v/>
      </c>
      <c r="BH173" s="142" t="str">
        <f>IFERROR(VLOOKUP('DERS YÜKLERİ'!$B$36,T173:AA173,8,0),"")</f>
        <v/>
      </c>
      <c r="BI173" s="142" t="str">
        <f>IFERROR(VLOOKUP('DERS YÜKLERİ'!$B$37,T173:AA173,8,0),"")</f>
        <v/>
      </c>
      <c r="BJ173" s="142" t="str">
        <f>IFERROR(VLOOKUP('DERS YÜKLERİ'!$B$38,T173:AA173,8,0),"")</f>
        <v/>
      </c>
      <c r="BK173" s="142" t="str">
        <f>IFERROR(VLOOKUP('DERS YÜKLERİ'!$B$39,T173:AA173,8,0),"")</f>
        <v/>
      </c>
      <c r="BL173" s="142" t="str">
        <f>IFERROR(VLOOKUP('DERS YÜKLERİ'!$B$40,T173:AA173,8,0),"")</f>
        <v/>
      </c>
      <c r="BM173" s="142" t="str">
        <f>IFERROR(VLOOKUP('DERS YÜKLERİ'!$B$41,T173:AA173,8,0),"")</f>
        <v/>
      </c>
      <c r="BN173" s="142" t="str">
        <f>IFERROR(VLOOKUP('DERS YÜKLERİ'!$B$42,T173:AA173,8,0),"")</f>
        <v/>
      </c>
      <c r="BO173" s="142" t="str">
        <f>IFERROR(VLOOKUP('DERS YÜKLERİ'!$B$43,T173:AA173,8,0),"")</f>
        <v/>
      </c>
      <c r="BP173" s="142" t="str">
        <f>IFERROR(VLOOKUP('DERS YÜKLERİ'!$B$44,T173:AA173,8,0),"")</f>
        <v/>
      </c>
      <c r="BQ173" s="142" t="str">
        <f>IFERROR(VLOOKUP('DERS YÜKLERİ'!$B$45,T173:AA173,8,0),"")</f>
        <v/>
      </c>
      <c r="BR173" s="142" t="str">
        <f>IFERROR(VLOOKUP('DERS YÜKLERİ'!$B$46,T173:AA173,8,0),"")</f>
        <v/>
      </c>
      <c r="BS173" s="142" t="str">
        <f>IFERROR(VLOOKUP('DERS YÜKLERİ'!$B$47,T173:AA173,8,0),"")</f>
        <v/>
      </c>
      <c r="BT173" s="26"/>
    </row>
    <row r="174" spans="1:72" ht="19.5" customHeight="1" outlineLevel="1">
      <c r="A174" s="14"/>
      <c r="B174" s="471"/>
      <c r="C174" s="909"/>
      <c r="D174" s="910"/>
      <c r="E174" s="911"/>
      <c r="F174" s="916"/>
      <c r="G174" s="911"/>
      <c r="H174" s="912"/>
      <c r="I174" s="917"/>
      <c r="J174" s="918"/>
      <c r="K174" s="14"/>
      <c r="L174" s="121"/>
      <c r="M174" s="121"/>
      <c r="N174" s="20"/>
      <c r="O174" s="21"/>
      <c r="P174" s="21"/>
      <c r="Q174" s="21"/>
      <c r="R174" s="110"/>
      <c r="S174" s="10"/>
      <c r="T174" s="272"/>
      <c r="U174" s="283"/>
      <c r="V174" s="284"/>
      <c r="W174" s="272"/>
      <c r="X174" s="272"/>
      <c r="Y174" s="26"/>
      <c r="Z174" s="142"/>
      <c r="AA174" s="144"/>
      <c r="AB174" s="148" t="str">
        <f>IFERROR(VLOOKUP('DERS YÜKLERİ'!$B$3,T174:AA174,8,0),"")</f>
        <v/>
      </c>
      <c r="AC174" s="142" t="str">
        <f>IFERROR(VLOOKUP('DERS YÜKLERİ'!$B$4,T174:AA174,8,0),"")</f>
        <v/>
      </c>
      <c r="AD174" s="142" t="str">
        <f>IFERROR(VLOOKUP('DERS YÜKLERİ'!$B$5,T174:AA174,8,0),"")</f>
        <v/>
      </c>
      <c r="AE174" s="142" t="str">
        <f>IFERROR(VLOOKUP('DERS YÜKLERİ'!$B$6,T174:AA174,8,0),"")</f>
        <v/>
      </c>
      <c r="AF174" s="142" t="str">
        <f>IFERROR(VLOOKUP('DERS YÜKLERİ'!$B$7,T174:AA174,8,0),"")</f>
        <v/>
      </c>
      <c r="AG174" s="142" t="str">
        <f>IFERROR(VLOOKUP('DERS YÜKLERİ'!$B$8,T174:AA174,8,0),"")</f>
        <v/>
      </c>
      <c r="AH174" s="142" t="str">
        <f>IFERROR(VLOOKUP('DERS YÜKLERİ'!$B$9,T174:AA174,8,0),"")</f>
        <v/>
      </c>
      <c r="AI174" s="142" t="str">
        <f>IFERROR(VLOOKUP('DERS YÜKLERİ'!$B$10,T174:AA174,8,0),"")</f>
        <v/>
      </c>
      <c r="AJ174" s="142" t="str">
        <f>IFERROR(VLOOKUP('DERS YÜKLERİ'!$B$11,T174:AA174,8,0),"")</f>
        <v/>
      </c>
      <c r="AK174" s="142" t="str">
        <f>IFERROR(VLOOKUP('DERS YÜKLERİ'!$B$12,T174:AA174,8,0),"")</f>
        <v/>
      </c>
      <c r="AL174" s="142" t="str">
        <f>IFERROR(VLOOKUP('DERS YÜKLERİ'!$B$13,T174:AA174,8,0),"")</f>
        <v/>
      </c>
      <c r="AM174" s="142" t="str">
        <f>IFERROR(VLOOKUP('DERS YÜKLERİ'!$B$14,T174:AA174,8,0),"")</f>
        <v/>
      </c>
      <c r="AN174" s="142" t="str">
        <f>IFERROR(VLOOKUP('DERS YÜKLERİ'!$B$15,T174:AA174,8,0),"")</f>
        <v/>
      </c>
      <c r="AO174" s="142" t="str">
        <f>IFERROR(VLOOKUP('DERS YÜKLERİ'!$B$16,T174:AA174,8,0),"")</f>
        <v/>
      </c>
      <c r="AP174" s="142" t="str">
        <f>IFERROR(VLOOKUP('DERS YÜKLERİ'!$B$17,T174:AA174,8,0),"")</f>
        <v/>
      </c>
      <c r="AQ174" s="142" t="str">
        <f>IFERROR(VLOOKUP('DERS YÜKLERİ'!$B$18,T174:AA174,8,0),"")</f>
        <v/>
      </c>
      <c r="AR174" s="142" t="str">
        <f>IFERROR(VLOOKUP('DERS YÜKLERİ'!$B$19,T174:AA174,8,0),"")</f>
        <v/>
      </c>
      <c r="AS174" s="142" t="str">
        <f>IFERROR(VLOOKUP('DERS YÜKLERİ'!$B$20,T174:AA174,8,0),"")</f>
        <v/>
      </c>
      <c r="AT174" s="142" t="str">
        <f>IFERROR(VLOOKUP('DERS YÜKLERİ'!$B$21,T174:AA174,8,0),"")</f>
        <v/>
      </c>
      <c r="AU174" s="142" t="str">
        <f>IFERROR(VLOOKUP('DERS YÜKLERİ'!$B$22,T174:AA174,8,0),"")</f>
        <v/>
      </c>
      <c r="AV174" s="142" t="str">
        <f>IFERROR(VLOOKUP('DERS YÜKLERİ'!$B$23,T174:AA174,8,0),"")</f>
        <v/>
      </c>
      <c r="AW174" s="142" t="str">
        <f>IFERROR(VLOOKUP('DERS YÜKLERİ'!$B$25,T174:AA174,8,0),"")</f>
        <v/>
      </c>
      <c r="AX174" s="142" t="str">
        <f>IFERROR(VLOOKUP('DERS YÜKLERİ'!$B$26,T174:AA174,8,0),"")</f>
        <v/>
      </c>
      <c r="AY174" s="142" t="str">
        <f>IFERROR(VLOOKUP('DERS YÜKLERİ'!$B$27,T174:AA174,8,0),"")</f>
        <v/>
      </c>
      <c r="AZ174" s="142" t="str">
        <f>IFERROR(VLOOKUP('DERS YÜKLERİ'!$B$28,T174:AA174,8,0),"")</f>
        <v/>
      </c>
      <c r="BA174" s="142" t="str">
        <f>IFERROR(VLOOKUP('DERS YÜKLERİ'!$B$29,T174:AA174,8,0),"")</f>
        <v/>
      </c>
      <c r="BB174" s="142" t="str">
        <f>IFERROR(VLOOKUP('DERS YÜKLERİ'!$B$30,T174:AA174,8,0),"")</f>
        <v/>
      </c>
      <c r="BC174" s="142" t="str">
        <f>IFERROR(VLOOKUP('DERS YÜKLERİ'!$B$31,T174:AA174,8,0),"")</f>
        <v/>
      </c>
      <c r="BD174" s="142" t="str">
        <f>IFERROR(VLOOKUP('DERS YÜKLERİ'!$B$32,T174:AA174,8,0),"")</f>
        <v/>
      </c>
      <c r="BE174" s="142" t="str">
        <f>IFERROR(VLOOKUP('DERS YÜKLERİ'!$B$33,T174:AA174,8,0),"")</f>
        <v/>
      </c>
      <c r="BF174" s="142" t="str">
        <f>IFERROR(VLOOKUP('DERS YÜKLERİ'!$B$34,T174:AA174,8,0),"")</f>
        <v/>
      </c>
      <c r="BG174" s="142" t="str">
        <f>IFERROR(VLOOKUP('DERS YÜKLERİ'!$B$35,T174:AA174,8,0),"")</f>
        <v/>
      </c>
      <c r="BH174" s="142" t="str">
        <f>IFERROR(VLOOKUP('DERS YÜKLERİ'!$B$36,T174:AA174,8,0),"")</f>
        <v/>
      </c>
      <c r="BI174" s="142" t="str">
        <f>IFERROR(VLOOKUP('DERS YÜKLERİ'!$B$37,T174:AA174,8,0),"")</f>
        <v/>
      </c>
      <c r="BJ174" s="142" t="str">
        <f>IFERROR(VLOOKUP('DERS YÜKLERİ'!$B$38,T174:AA174,8,0),"")</f>
        <v/>
      </c>
      <c r="BK174" s="142" t="str">
        <f>IFERROR(VLOOKUP('DERS YÜKLERİ'!$B$39,T174:AA174,8,0),"")</f>
        <v/>
      </c>
      <c r="BL174" s="142" t="str">
        <f>IFERROR(VLOOKUP('DERS YÜKLERİ'!$B$40,T174:AA174,8,0),"")</f>
        <v/>
      </c>
      <c r="BM174" s="142" t="str">
        <f>IFERROR(VLOOKUP('DERS YÜKLERİ'!$B$41,T174:AA174,8,0),"")</f>
        <v/>
      </c>
      <c r="BN174" s="142" t="str">
        <f>IFERROR(VLOOKUP('DERS YÜKLERİ'!$B$42,T174:AA174,8,0),"")</f>
        <v/>
      </c>
      <c r="BO174" s="142" t="str">
        <f>IFERROR(VLOOKUP('DERS YÜKLERİ'!$B$43,T174:AA174,8,0),"")</f>
        <v/>
      </c>
      <c r="BP174" s="142" t="str">
        <f>IFERROR(VLOOKUP('DERS YÜKLERİ'!$B$44,T174:AA174,8,0),"")</f>
        <v/>
      </c>
      <c r="BQ174" s="142" t="str">
        <f>IFERROR(VLOOKUP('DERS YÜKLERİ'!$B$45,T174:AA174,8,0),"")</f>
        <v/>
      </c>
      <c r="BR174" s="142" t="str">
        <f>IFERROR(VLOOKUP('DERS YÜKLERİ'!$B$46,T174:AA174,8,0),"")</f>
        <v/>
      </c>
      <c r="BS174" s="142" t="str">
        <f>IFERROR(VLOOKUP('DERS YÜKLERİ'!$B$47,T174:AA174,8,0),"")</f>
        <v/>
      </c>
      <c r="BT174" s="26"/>
    </row>
    <row r="175" spans="1:72" ht="19.5" customHeight="1">
      <c r="A175" s="14"/>
      <c r="B175" s="471"/>
      <c r="C175" s="471"/>
      <c r="D175" s="901"/>
      <c r="E175" s="919"/>
      <c r="F175" s="839"/>
      <c r="G175" s="901"/>
      <c r="H175" s="902"/>
      <c r="I175" s="902"/>
      <c r="J175" s="904"/>
      <c r="K175" s="14"/>
      <c r="L175" s="121"/>
      <c r="M175" s="121"/>
      <c r="N175" s="20"/>
      <c r="O175" s="21"/>
      <c r="P175" s="21"/>
      <c r="Q175" s="21"/>
      <c r="R175" s="14"/>
      <c r="S175" s="10"/>
      <c r="T175" s="272"/>
      <c r="U175" s="283"/>
      <c r="V175" s="284"/>
      <c r="W175" s="272"/>
      <c r="X175" s="272"/>
      <c r="Y175" s="26"/>
      <c r="Z175" s="142"/>
      <c r="AA175" s="144"/>
      <c r="AB175" s="148" t="str">
        <f>IFERROR(VLOOKUP('DERS YÜKLERİ'!$B$3,T175:AA175,8,0),"")</f>
        <v/>
      </c>
      <c r="AC175" s="142" t="str">
        <f>IFERROR(VLOOKUP('DERS YÜKLERİ'!$B$4,T175:AA175,8,0),"")</f>
        <v/>
      </c>
      <c r="AD175" s="142" t="str">
        <f>IFERROR(VLOOKUP('DERS YÜKLERİ'!$B$5,T175:AA175,8,0),"")</f>
        <v/>
      </c>
      <c r="AE175" s="142" t="str">
        <f>IFERROR(VLOOKUP('DERS YÜKLERİ'!$B$6,T175:AA175,8,0),"")</f>
        <v/>
      </c>
      <c r="AF175" s="142" t="str">
        <f>IFERROR(VLOOKUP('DERS YÜKLERİ'!$B$7,T175:AA175,8,0),"")</f>
        <v/>
      </c>
      <c r="AG175" s="142" t="str">
        <f>IFERROR(VLOOKUP('DERS YÜKLERİ'!$B$8,T175:AA175,8,0),"")</f>
        <v/>
      </c>
      <c r="AH175" s="142" t="str">
        <f>IFERROR(VLOOKUP('DERS YÜKLERİ'!$B$9,T175:AA175,8,0),"")</f>
        <v/>
      </c>
      <c r="AI175" s="142" t="str">
        <f>IFERROR(VLOOKUP('DERS YÜKLERİ'!$B$10,T175:AA175,8,0),"")</f>
        <v/>
      </c>
      <c r="AJ175" s="142" t="str">
        <f>IFERROR(VLOOKUP('DERS YÜKLERİ'!$B$11,T175:AA175,8,0),"")</f>
        <v/>
      </c>
      <c r="AK175" s="142" t="str">
        <f>IFERROR(VLOOKUP('DERS YÜKLERİ'!$B$12,T175:AA175,8,0),"")</f>
        <v/>
      </c>
      <c r="AL175" s="142" t="str">
        <f>IFERROR(VLOOKUP('DERS YÜKLERİ'!$B$13,T175:AA175,8,0),"")</f>
        <v/>
      </c>
      <c r="AM175" s="142" t="str">
        <f>IFERROR(VLOOKUP('DERS YÜKLERİ'!$B$14,T175:AA175,8,0),"")</f>
        <v/>
      </c>
      <c r="AN175" s="142" t="str">
        <f>IFERROR(VLOOKUP('DERS YÜKLERİ'!$B$15,T175:AA175,8,0),"")</f>
        <v/>
      </c>
      <c r="AO175" s="142" t="str">
        <f>IFERROR(VLOOKUP('DERS YÜKLERİ'!$B$16,T175:AA175,8,0),"")</f>
        <v/>
      </c>
      <c r="AP175" s="142" t="str">
        <f>IFERROR(VLOOKUP('DERS YÜKLERİ'!$B$17,T175:AA175,8,0),"")</f>
        <v/>
      </c>
      <c r="AQ175" s="142" t="str">
        <f>IFERROR(VLOOKUP('DERS YÜKLERİ'!$B$18,T175:AA175,8,0),"")</f>
        <v/>
      </c>
      <c r="AR175" s="142" t="str">
        <f>IFERROR(VLOOKUP('DERS YÜKLERİ'!$B$19,T175:AA175,8,0),"")</f>
        <v/>
      </c>
      <c r="AS175" s="142" t="str">
        <f>IFERROR(VLOOKUP('DERS YÜKLERİ'!$B$20,T175:AA175,8,0),"")</f>
        <v/>
      </c>
      <c r="AT175" s="142" t="str">
        <f>IFERROR(VLOOKUP('DERS YÜKLERİ'!$B$21,T175:AA175,8,0),"")</f>
        <v/>
      </c>
      <c r="AU175" s="142" t="str">
        <f>IFERROR(VLOOKUP('DERS YÜKLERİ'!$B$22,T175:AA175,8,0),"")</f>
        <v/>
      </c>
      <c r="AV175" s="142" t="str">
        <f>IFERROR(VLOOKUP('DERS YÜKLERİ'!$B$23,T175:AA175,8,0),"")</f>
        <v/>
      </c>
      <c r="AW175" s="142" t="str">
        <f>IFERROR(VLOOKUP('DERS YÜKLERİ'!$B$25,T175:AA175,8,0),"")</f>
        <v/>
      </c>
      <c r="AX175" s="142" t="str">
        <f>IFERROR(VLOOKUP('DERS YÜKLERİ'!$B$26,T175:AA175,8,0),"")</f>
        <v/>
      </c>
      <c r="AY175" s="142" t="str">
        <f>IFERROR(VLOOKUP('DERS YÜKLERİ'!$B$27,T175:AA175,8,0),"")</f>
        <v/>
      </c>
      <c r="AZ175" s="142" t="str">
        <f>IFERROR(VLOOKUP('DERS YÜKLERİ'!$B$28,T175:AA175,8,0),"")</f>
        <v/>
      </c>
      <c r="BA175" s="142" t="str">
        <f>IFERROR(VLOOKUP('DERS YÜKLERİ'!$B$29,T175:AA175,8,0),"")</f>
        <v/>
      </c>
      <c r="BB175" s="142" t="str">
        <f>IFERROR(VLOOKUP('DERS YÜKLERİ'!$B$30,T175:AA175,8,0),"")</f>
        <v/>
      </c>
      <c r="BC175" s="142" t="str">
        <f>IFERROR(VLOOKUP('DERS YÜKLERİ'!$B$31,T175:AA175,8,0),"")</f>
        <v/>
      </c>
      <c r="BD175" s="142" t="str">
        <f>IFERROR(VLOOKUP('DERS YÜKLERİ'!$B$32,T175:AA175,8,0),"")</f>
        <v/>
      </c>
      <c r="BE175" s="142" t="str">
        <f>IFERROR(VLOOKUP('DERS YÜKLERİ'!$B$33,T175:AA175,8,0),"")</f>
        <v/>
      </c>
      <c r="BF175" s="142" t="str">
        <f>IFERROR(VLOOKUP('DERS YÜKLERİ'!$B$34,T175:AA175,8,0),"")</f>
        <v/>
      </c>
      <c r="BG175" s="142" t="str">
        <f>IFERROR(VLOOKUP('DERS YÜKLERİ'!$B$35,T175:AA175,8,0),"")</f>
        <v/>
      </c>
      <c r="BH175" s="142" t="str">
        <f>IFERROR(VLOOKUP('DERS YÜKLERİ'!$B$36,T175:AA175,8,0),"")</f>
        <v/>
      </c>
      <c r="BI175" s="142" t="str">
        <f>IFERROR(VLOOKUP('DERS YÜKLERİ'!$B$37,T175:AA175,8,0),"")</f>
        <v/>
      </c>
      <c r="BJ175" s="142" t="str">
        <f>IFERROR(VLOOKUP('DERS YÜKLERİ'!$B$38,T175:AA175,8,0),"")</f>
        <v/>
      </c>
      <c r="BK175" s="142" t="str">
        <f>IFERROR(VLOOKUP('DERS YÜKLERİ'!$B$39,T175:AA175,8,0),"")</f>
        <v/>
      </c>
      <c r="BL175" s="142" t="str">
        <f>IFERROR(VLOOKUP('DERS YÜKLERİ'!$B$40,T175:AA175,8,0),"")</f>
        <v/>
      </c>
      <c r="BM175" s="142" t="str">
        <f>IFERROR(VLOOKUP('DERS YÜKLERİ'!$B$41,T175:AA175,8,0),"")</f>
        <v/>
      </c>
      <c r="BN175" s="142" t="str">
        <f>IFERROR(VLOOKUP('DERS YÜKLERİ'!$B$42,T175:AA175,8,0),"")</f>
        <v/>
      </c>
      <c r="BO175" s="142" t="str">
        <f>IFERROR(VLOOKUP('DERS YÜKLERİ'!$B$43,T175:AA175,8,0),"")</f>
        <v/>
      </c>
      <c r="BP175" s="142" t="str">
        <f>IFERROR(VLOOKUP('DERS YÜKLERİ'!$B$44,T175:AA175,8,0),"")</f>
        <v/>
      </c>
      <c r="BQ175" s="142" t="str">
        <f>IFERROR(VLOOKUP('DERS YÜKLERİ'!$B$45,T175:AA175,8,0),"")</f>
        <v/>
      </c>
      <c r="BR175" s="142" t="str">
        <f>IFERROR(VLOOKUP('DERS YÜKLERİ'!$B$46,T175:AA175,8,0),"")</f>
        <v/>
      </c>
      <c r="BS175" s="142" t="str">
        <f>IFERROR(VLOOKUP('DERS YÜKLERİ'!$B$47,T175:AA175,8,0),"")</f>
        <v/>
      </c>
      <c r="BT175" s="26"/>
    </row>
    <row r="176" spans="1:72" ht="19.5" customHeight="1">
      <c r="A176" s="14"/>
      <c r="B176" s="16"/>
      <c r="C176" s="1062" t="s">
        <v>879</v>
      </c>
      <c r="D176" s="1018"/>
      <c r="E176" s="1018"/>
      <c r="F176" s="1018"/>
      <c r="G176" s="1018"/>
      <c r="H176" s="1018"/>
      <c r="I176" s="1018"/>
      <c r="J176" s="1018"/>
      <c r="K176" s="16"/>
      <c r="L176" s="121"/>
      <c r="M176" s="121"/>
      <c r="N176" s="20"/>
      <c r="O176" s="21"/>
      <c r="P176" s="21"/>
      <c r="Q176" s="21"/>
      <c r="R176" s="14"/>
      <c r="S176" s="10"/>
      <c r="T176" s="272"/>
      <c r="U176" s="283"/>
      <c r="V176" s="284"/>
      <c r="W176" s="272"/>
      <c r="X176" s="272"/>
      <c r="Y176" s="26"/>
      <c r="Z176" s="142"/>
      <c r="AA176" s="144"/>
      <c r="AB176" s="148" t="str">
        <f>IFERROR(VLOOKUP('DERS YÜKLERİ'!$B$3,T176:AA176,8,0),"")</f>
        <v/>
      </c>
      <c r="AC176" s="142" t="str">
        <f>IFERROR(VLOOKUP('DERS YÜKLERİ'!$B$4,T176:AA176,8,0),"")</f>
        <v/>
      </c>
      <c r="AD176" s="142" t="str">
        <f>IFERROR(VLOOKUP('DERS YÜKLERİ'!$B$5,T176:AA176,8,0),"")</f>
        <v/>
      </c>
      <c r="AE176" s="142" t="str">
        <f>IFERROR(VLOOKUP('DERS YÜKLERİ'!$B$6,T176:AA176,8,0),"")</f>
        <v/>
      </c>
      <c r="AF176" s="142" t="str">
        <f>IFERROR(VLOOKUP('DERS YÜKLERİ'!$B$7,T176:AA176,8,0),"")</f>
        <v/>
      </c>
      <c r="AG176" s="142" t="str">
        <f>IFERROR(VLOOKUP('DERS YÜKLERİ'!$B$8,T176:AA176,8,0),"")</f>
        <v/>
      </c>
      <c r="AH176" s="142" t="str">
        <f>IFERROR(VLOOKUP('DERS YÜKLERİ'!$B$9,T176:AA176,8,0),"")</f>
        <v/>
      </c>
      <c r="AI176" s="142" t="str">
        <f>IFERROR(VLOOKUP('DERS YÜKLERİ'!$B$10,T176:AA176,8,0),"")</f>
        <v/>
      </c>
      <c r="AJ176" s="142" t="str">
        <f>IFERROR(VLOOKUP('DERS YÜKLERİ'!$B$11,T176:AA176,8,0),"")</f>
        <v/>
      </c>
      <c r="AK176" s="142" t="str">
        <f>IFERROR(VLOOKUP('DERS YÜKLERİ'!$B$12,T176:AA176,8,0),"")</f>
        <v/>
      </c>
      <c r="AL176" s="142" t="str">
        <f>IFERROR(VLOOKUP('DERS YÜKLERİ'!$B$13,T176:AA176,8,0),"")</f>
        <v/>
      </c>
      <c r="AM176" s="142" t="str">
        <f>IFERROR(VLOOKUP('DERS YÜKLERİ'!$B$14,T176:AA176,8,0),"")</f>
        <v/>
      </c>
      <c r="AN176" s="142" t="str">
        <f>IFERROR(VLOOKUP('DERS YÜKLERİ'!$B$15,T176:AA176,8,0),"")</f>
        <v/>
      </c>
      <c r="AO176" s="142" t="str">
        <f>IFERROR(VLOOKUP('DERS YÜKLERİ'!$B$16,T176:AA176,8,0),"")</f>
        <v/>
      </c>
      <c r="AP176" s="142" t="str">
        <f>IFERROR(VLOOKUP('DERS YÜKLERİ'!$B$17,T176:AA176,8,0),"")</f>
        <v/>
      </c>
      <c r="AQ176" s="142" t="str">
        <f>IFERROR(VLOOKUP('DERS YÜKLERİ'!$B$18,T176:AA176,8,0),"")</f>
        <v/>
      </c>
      <c r="AR176" s="142" t="str">
        <f>IFERROR(VLOOKUP('DERS YÜKLERİ'!$B$19,T176:AA176,8,0),"")</f>
        <v/>
      </c>
      <c r="AS176" s="142" t="str">
        <f>IFERROR(VLOOKUP('DERS YÜKLERİ'!$B$20,T176:AA176,8,0),"")</f>
        <v/>
      </c>
      <c r="AT176" s="142" t="str">
        <f>IFERROR(VLOOKUP('DERS YÜKLERİ'!$B$21,T176:AA176,8,0),"")</f>
        <v/>
      </c>
      <c r="AU176" s="142" t="str">
        <f>IFERROR(VLOOKUP('DERS YÜKLERİ'!$B$22,T176:AA176,8,0),"")</f>
        <v/>
      </c>
      <c r="AV176" s="142" t="str">
        <f>IFERROR(VLOOKUP('DERS YÜKLERİ'!$B$23,T176:AA176,8,0),"")</f>
        <v/>
      </c>
      <c r="AW176" s="142" t="str">
        <f>IFERROR(VLOOKUP('DERS YÜKLERİ'!$B$25,T176:AA176,8,0),"")</f>
        <v/>
      </c>
      <c r="AX176" s="142" t="str">
        <f>IFERROR(VLOOKUP('DERS YÜKLERİ'!$B$26,T176:AA176,8,0),"")</f>
        <v/>
      </c>
      <c r="AY176" s="142" t="str">
        <f>IFERROR(VLOOKUP('DERS YÜKLERİ'!$B$27,T176:AA176,8,0),"")</f>
        <v/>
      </c>
      <c r="AZ176" s="142" t="str">
        <f>IFERROR(VLOOKUP('DERS YÜKLERİ'!$B$28,T176:AA176,8,0),"")</f>
        <v/>
      </c>
      <c r="BA176" s="142" t="str">
        <f>IFERROR(VLOOKUP('DERS YÜKLERİ'!$B$29,T176:AA176,8,0),"")</f>
        <v/>
      </c>
      <c r="BB176" s="142" t="str">
        <f>IFERROR(VLOOKUP('DERS YÜKLERİ'!$B$30,T176:AA176,8,0),"")</f>
        <v/>
      </c>
      <c r="BC176" s="142" t="str">
        <f>IFERROR(VLOOKUP('DERS YÜKLERİ'!$B$31,T176:AA176,8,0),"")</f>
        <v/>
      </c>
      <c r="BD176" s="142" t="str">
        <f>IFERROR(VLOOKUP('DERS YÜKLERİ'!$B$32,T176:AA176,8,0),"")</f>
        <v/>
      </c>
      <c r="BE176" s="142" t="str">
        <f>IFERROR(VLOOKUP('DERS YÜKLERİ'!$B$33,T176:AA176,8,0),"")</f>
        <v/>
      </c>
      <c r="BF176" s="142" t="str">
        <f>IFERROR(VLOOKUP('DERS YÜKLERİ'!$B$34,T176:AA176,8,0),"")</f>
        <v/>
      </c>
      <c r="BG176" s="142" t="str">
        <f>IFERROR(VLOOKUP('DERS YÜKLERİ'!$B$35,T176:AA176,8,0),"")</f>
        <v/>
      </c>
      <c r="BH176" s="142" t="str">
        <f>IFERROR(VLOOKUP('DERS YÜKLERİ'!$B$36,T176:AA176,8,0),"")</f>
        <v/>
      </c>
      <c r="BI176" s="142" t="str">
        <f>IFERROR(VLOOKUP('DERS YÜKLERİ'!$B$37,T176:AA176,8,0),"")</f>
        <v/>
      </c>
      <c r="BJ176" s="142" t="str">
        <f>IFERROR(VLOOKUP('DERS YÜKLERİ'!$B$38,T176:AA176,8,0),"")</f>
        <v/>
      </c>
      <c r="BK176" s="142" t="str">
        <f>IFERROR(VLOOKUP('DERS YÜKLERİ'!$B$39,T176:AA176,8,0),"")</f>
        <v/>
      </c>
      <c r="BL176" s="142" t="str">
        <f>IFERROR(VLOOKUP('DERS YÜKLERİ'!$B$40,T176:AA176,8,0),"")</f>
        <v/>
      </c>
      <c r="BM176" s="142" t="str">
        <f>IFERROR(VLOOKUP('DERS YÜKLERİ'!$B$41,T176:AA176,8,0),"")</f>
        <v/>
      </c>
      <c r="BN176" s="142" t="str">
        <f>IFERROR(VLOOKUP('DERS YÜKLERİ'!$B$42,T176:AA176,8,0),"")</f>
        <v/>
      </c>
      <c r="BO176" s="142" t="str">
        <f>IFERROR(VLOOKUP('DERS YÜKLERİ'!$B$43,T176:AA176,8,0),"")</f>
        <v/>
      </c>
      <c r="BP176" s="142" t="str">
        <f>IFERROR(VLOOKUP('DERS YÜKLERİ'!$B$44,T176:AA176,8,0),"")</f>
        <v/>
      </c>
      <c r="BQ176" s="142" t="str">
        <f>IFERROR(VLOOKUP('DERS YÜKLERİ'!$B$45,T176:AA176,8,0),"")</f>
        <v/>
      </c>
      <c r="BR176" s="142" t="str">
        <f>IFERROR(VLOOKUP('DERS YÜKLERİ'!$B$46,T176:AA176,8,0),"")</f>
        <v/>
      </c>
      <c r="BS176" s="142" t="str">
        <f>IFERROR(VLOOKUP('DERS YÜKLERİ'!$B$47,T176:AA176,8,0),"")</f>
        <v/>
      </c>
      <c r="BT176" s="26"/>
    </row>
    <row r="177" spans="1:72" ht="19.5" customHeight="1">
      <c r="A177" s="14"/>
      <c r="B177" s="30"/>
      <c r="C177" s="1063" t="s">
        <v>14</v>
      </c>
      <c r="D177" s="1060" t="s">
        <v>4</v>
      </c>
      <c r="E177" s="1060" t="s">
        <v>15</v>
      </c>
      <c r="F177" s="1064" t="s">
        <v>16</v>
      </c>
      <c r="G177" s="905" t="s">
        <v>17</v>
      </c>
      <c r="H177" s="1065" t="s">
        <v>18</v>
      </c>
      <c r="I177" s="1060" t="s">
        <v>19</v>
      </c>
      <c r="J177" s="1061" t="s">
        <v>20</v>
      </c>
      <c r="K177" s="1043" t="s">
        <v>21</v>
      </c>
      <c r="L177" s="121"/>
      <c r="M177" s="121"/>
      <c r="N177" s="20"/>
      <c r="O177" s="21"/>
      <c r="P177" s="21"/>
      <c r="Q177" s="21"/>
      <c r="R177" s="14"/>
      <c r="S177" s="10"/>
      <c r="T177" s="272"/>
      <c r="U177" s="283"/>
      <c r="V177" s="284"/>
      <c r="W177" s="272"/>
      <c r="X177" s="272"/>
      <c r="Y177" s="26"/>
      <c r="Z177" s="142"/>
      <c r="AA177" s="144"/>
      <c r="AB177" s="148" t="str">
        <f>IFERROR(VLOOKUP('DERS YÜKLERİ'!$B$3,T177:AA177,8,0),"")</f>
        <v/>
      </c>
      <c r="AC177" s="142" t="str">
        <f>IFERROR(VLOOKUP('DERS YÜKLERİ'!$B$4,T177:AA177,8,0),"")</f>
        <v/>
      </c>
      <c r="AD177" s="142" t="str">
        <f>IFERROR(VLOOKUP('DERS YÜKLERİ'!$B$5,T177:AA177,8,0),"")</f>
        <v/>
      </c>
      <c r="AE177" s="142" t="str">
        <f>IFERROR(VLOOKUP('DERS YÜKLERİ'!$B$6,T177:AA177,8,0),"")</f>
        <v/>
      </c>
      <c r="AF177" s="142" t="str">
        <f>IFERROR(VLOOKUP('DERS YÜKLERİ'!$B$7,T177:AA177,8,0),"")</f>
        <v/>
      </c>
      <c r="AG177" s="142" t="str">
        <f>IFERROR(VLOOKUP('DERS YÜKLERİ'!$B$8,T177:AA177,8,0),"")</f>
        <v/>
      </c>
      <c r="AH177" s="142" t="str">
        <f>IFERROR(VLOOKUP('DERS YÜKLERİ'!$B$9,T177:AA177,8,0),"")</f>
        <v/>
      </c>
      <c r="AI177" s="142" t="str">
        <f>IFERROR(VLOOKUP('DERS YÜKLERİ'!$B$10,T177:AA177,8,0),"")</f>
        <v/>
      </c>
      <c r="AJ177" s="142" t="str">
        <f>IFERROR(VLOOKUP('DERS YÜKLERİ'!$B$11,T177:AA177,8,0),"")</f>
        <v/>
      </c>
      <c r="AK177" s="142" t="str">
        <f>IFERROR(VLOOKUP('DERS YÜKLERİ'!$B$12,T177:AA177,8,0),"")</f>
        <v/>
      </c>
      <c r="AL177" s="142" t="str">
        <f>IFERROR(VLOOKUP('DERS YÜKLERİ'!$B$13,T177:AA177,8,0),"")</f>
        <v/>
      </c>
      <c r="AM177" s="142" t="str">
        <f>IFERROR(VLOOKUP('DERS YÜKLERİ'!$B$14,T177:AA177,8,0),"")</f>
        <v/>
      </c>
      <c r="AN177" s="142" t="str">
        <f>IFERROR(VLOOKUP('DERS YÜKLERİ'!$B$15,T177:AA177,8,0),"")</f>
        <v/>
      </c>
      <c r="AO177" s="142" t="str">
        <f>IFERROR(VLOOKUP('DERS YÜKLERİ'!$B$16,T177:AA177,8,0),"")</f>
        <v/>
      </c>
      <c r="AP177" s="142" t="str">
        <f>IFERROR(VLOOKUP('DERS YÜKLERİ'!$B$17,T177:AA177,8,0),"")</f>
        <v/>
      </c>
      <c r="AQ177" s="142" t="str">
        <f>IFERROR(VLOOKUP('DERS YÜKLERİ'!$B$18,T177:AA177,8,0),"")</f>
        <v/>
      </c>
      <c r="AR177" s="142" t="str">
        <f>IFERROR(VLOOKUP('DERS YÜKLERİ'!$B$19,T177:AA177,8,0),"")</f>
        <v/>
      </c>
      <c r="AS177" s="142" t="str">
        <f>IFERROR(VLOOKUP('DERS YÜKLERİ'!$B$20,T177:AA177,8,0),"")</f>
        <v/>
      </c>
      <c r="AT177" s="142" t="str">
        <f>IFERROR(VLOOKUP('DERS YÜKLERİ'!$B$21,T177:AA177,8,0),"")</f>
        <v/>
      </c>
      <c r="AU177" s="142" t="str">
        <f>IFERROR(VLOOKUP('DERS YÜKLERİ'!$B$22,T177:AA177,8,0),"")</f>
        <v/>
      </c>
      <c r="AV177" s="142" t="str">
        <f>IFERROR(VLOOKUP('DERS YÜKLERİ'!$B$23,T177:AA177,8,0),"")</f>
        <v/>
      </c>
      <c r="AW177" s="142" t="str">
        <f>IFERROR(VLOOKUP('DERS YÜKLERİ'!$B$25,T177:AA177,8,0),"")</f>
        <v/>
      </c>
      <c r="AX177" s="142" t="str">
        <f>IFERROR(VLOOKUP('DERS YÜKLERİ'!$B$26,T177:AA177,8,0),"")</f>
        <v/>
      </c>
      <c r="AY177" s="142" t="str">
        <f>IFERROR(VLOOKUP('DERS YÜKLERİ'!$B$27,T177:AA177,8,0),"")</f>
        <v/>
      </c>
      <c r="AZ177" s="142" t="str">
        <f>IFERROR(VLOOKUP('DERS YÜKLERİ'!$B$28,T177:AA177,8,0),"")</f>
        <v/>
      </c>
      <c r="BA177" s="142" t="str">
        <f>IFERROR(VLOOKUP('DERS YÜKLERİ'!$B$29,T177:AA177,8,0),"")</f>
        <v/>
      </c>
      <c r="BB177" s="142" t="str">
        <f>IFERROR(VLOOKUP('DERS YÜKLERİ'!$B$30,T177:AA177,8,0),"")</f>
        <v/>
      </c>
      <c r="BC177" s="142" t="str">
        <f>IFERROR(VLOOKUP('DERS YÜKLERİ'!$B$31,T177:AA177,8,0),"")</f>
        <v/>
      </c>
      <c r="BD177" s="142" t="str">
        <f>IFERROR(VLOOKUP('DERS YÜKLERİ'!$B$32,T177:AA177,8,0),"")</f>
        <v/>
      </c>
      <c r="BE177" s="142" t="str">
        <f>IFERROR(VLOOKUP('DERS YÜKLERİ'!$B$33,T177:AA177,8,0),"")</f>
        <v/>
      </c>
      <c r="BF177" s="142" t="str">
        <f>IFERROR(VLOOKUP('DERS YÜKLERİ'!$B$34,T177:AA177,8,0),"")</f>
        <v/>
      </c>
      <c r="BG177" s="142" t="str">
        <f>IFERROR(VLOOKUP('DERS YÜKLERİ'!$B$35,T177:AA177,8,0),"")</f>
        <v/>
      </c>
      <c r="BH177" s="142" t="str">
        <f>IFERROR(VLOOKUP('DERS YÜKLERİ'!$B$36,T177:AA177,8,0),"")</f>
        <v/>
      </c>
      <c r="BI177" s="142" t="str">
        <f>IFERROR(VLOOKUP('DERS YÜKLERİ'!$B$37,T177:AA177,8,0),"")</f>
        <v/>
      </c>
      <c r="BJ177" s="142" t="str">
        <f>IFERROR(VLOOKUP('DERS YÜKLERİ'!$B$38,T177:AA177,8,0),"")</f>
        <v/>
      </c>
      <c r="BK177" s="142" t="str">
        <f>IFERROR(VLOOKUP('DERS YÜKLERİ'!$B$39,T177:AA177,8,0),"")</f>
        <v/>
      </c>
      <c r="BL177" s="142" t="str">
        <f>IFERROR(VLOOKUP('DERS YÜKLERİ'!$B$40,T177:AA177,8,0),"")</f>
        <v/>
      </c>
      <c r="BM177" s="142" t="str">
        <f>IFERROR(VLOOKUP('DERS YÜKLERİ'!$B$41,T177:AA177,8,0),"")</f>
        <v/>
      </c>
      <c r="BN177" s="142" t="str">
        <f>IFERROR(VLOOKUP('DERS YÜKLERİ'!$B$42,T177:AA177,8,0),"")</f>
        <v/>
      </c>
      <c r="BO177" s="142" t="str">
        <f>IFERROR(VLOOKUP('DERS YÜKLERİ'!$B$43,T177:AA177,8,0),"")</f>
        <v/>
      </c>
      <c r="BP177" s="142" t="str">
        <f>IFERROR(VLOOKUP('DERS YÜKLERİ'!$B$44,T177:AA177,8,0),"")</f>
        <v/>
      </c>
      <c r="BQ177" s="142" t="str">
        <f>IFERROR(VLOOKUP('DERS YÜKLERİ'!$B$45,T177:AA177,8,0),"")</f>
        <v/>
      </c>
      <c r="BR177" s="142" t="str">
        <f>IFERROR(VLOOKUP('DERS YÜKLERİ'!$B$46,T177:AA177,8,0),"")</f>
        <v/>
      </c>
      <c r="BS177" s="142" t="str">
        <f>IFERROR(VLOOKUP('DERS YÜKLERİ'!$B$47,T177:AA177,8,0),"")</f>
        <v/>
      </c>
      <c r="BT177" s="26"/>
    </row>
    <row r="178" spans="1:72" ht="19.5" customHeight="1">
      <c r="A178" s="14"/>
      <c r="B178" s="30"/>
      <c r="C178" s="1033"/>
      <c r="D178" s="1035"/>
      <c r="E178" s="1035"/>
      <c r="F178" s="1035"/>
      <c r="G178" s="906" t="s">
        <v>45</v>
      </c>
      <c r="H178" s="1035"/>
      <c r="I178" s="1035"/>
      <c r="J178" s="1042"/>
      <c r="K178" s="1044"/>
      <c r="L178" s="121"/>
      <c r="M178" s="121"/>
      <c r="N178" s="20"/>
      <c r="O178" s="21"/>
      <c r="P178" s="21"/>
      <c r="Q178" s="21"/>
      <c r="R178" s="14"/>
      <c r="S178" s="10"/>
      <c r="T178" s="272"/>
      <c r="U178" s="283"/>
      <c r="V178" s="284"/>
      <c r="W178" s="272"/>
      <c r="X178" s="272"/>
      <c r="Y178" s="26"/>
      <c r="Z178" s="142"/>
      <c r="AA178" s="144"/>
      <c r="AB178" s="148" t="str">
        <f>IFERROR(VLOOKUP('DERS YÜKLERİ'!$B$3,T178:AA178,8,0),"")</f>
        <v/>
      </c>
      <c r="AC178" s="142" t="str">
        <f>IFERROR(VLOOKUP('DERS YÜKLERİ'!$B$4,T178:AA178,8,0),"")</f>
        <v/>
      </c>
      <c r="AD178" s="142" t="str">
        <f>IFERROR(VLOOKUP('DERS YÜKLERİ'!$B$5,T178:AA178,8,0),"")</f>
        <v/>
      </c>
      <c r="AE178" s="142" t="str">
        <f>IFERROR(VLOOKUP('DERS YÜKLERİ'!$B$6,T178:AA178,8,0),"")</f>
        <v/>
      </c>
      <c r="AF178" s="142" t="str">
        <f>IFERROR(VLOOKUP('DERS YÜKLERİ'!$B$7,T178:AA178,8,0),"")</f>
        <v/>
      </c>
      <c r="AG178" s="142" t="str">
        <f>IFERROR(VLOOKUP('DERS YÜKLERİ'!$B$8,T178:AA178,8,0),"")</f>
        <v/>
      </c>
      <c r="AH178" s="142" t="str">
        <f>IFERROR(VLOOKUP('DERS YÜKLERİ'!$B$9,T178:AA178,8,0),"")</f>
        <v/>
      </c>
      <c r="AI178" s="142" t="str">
        <f>IFERROR(VLOOKUP('DERS YÜKLERİ'!$B$10,T178:AA178,8,0),"")</f>
        <v/>
      </c>
      <c r="AJ178" s="142" t="str">
        <f>IFERROR(VLOOKUP('DERS YÜKLERİ'!$B$11,T178:AA178,8,0),"")</f>
        <v/>
      </c>
      <c r="AK178" s="142" t="str">
        <f>IFERROR(VLOOKUP('DERS YÜKLERİ'!$B$12,T178:AA178,8,0),"")</f>
        <v/>
      </c>
      <c r="AL178" s="142" t="str">
        <f>IFERROR(VLOOKUP('DERS YÜKLERİ'!$B$13,T178:AA178,8,0),"")</f>
        <v/>
      </c>
      <c r="AM178" s="142" t="str">
        <f>IFERROR(VLOOKUP('DERS YÜKLERİ'!$B$14,T178:AA178,8,0),"")</f>
        <v/>
      </c>
      <c r="AN178" s="142" t="str">
        <f>IFERROR(VLOOKUP('DERS YÜKLERİ'!$B$15,T178:AA178,8,0),"")</f>
        <v/>
      </c>
      <c r="AO178" s="142" t="str">
        <f>IFERROR(VLOOKUP('DERS YÜKLERİ'!$B$16,T178:AA178,8,0),"")</f>
        <v/>
      </c>
      <c r="AP178" s="142" t="str">
        <f>IFERROR(VLOOKUP('DERS YÜKLERİ'!$B$17,T178:AA178,8,0),"")</f>
        <v/>
      </c>
      <c r="AQ178" s="142" t="str">
        <f>IFERROR(VLOOKUP('DERS YÜKLERİ'!$B$18,T178:AA178,8,0),"")</f>
        <v/>
      </c>
      <c r="AR178" s="142" t="str">
        <f>IFERROR(VLOOKUP('DERS YÜKLERİ'!$B$19,T178:AA178,8,0),"")</f>
        <v/>
      </c>
      <c r="AS178" s="142" t="str">
        <f>IFERROR(VLOOKUP('DERS YÜKLERİ'!$B$20,T178:AA178,8,0),"")</f>
        <v/>
      </c>
      <c r="AT178" s="142" t="str">
        <f>IFERROR(VLOOKUP('DERS YÜKLERİ'!$B$21,T178:AA178,8,0),"")</f>
        <v/>
      </c>
      <c r="AU178" s="142" t="str">
        <f>IFERROR(VLOOKUP('DERS YÜKLERİ'!$B$22,T178:AA178,8,0),"")</f>
        <v/>
      </c>
      <c r="AV178" s="142" t="str">
        <f>IFERROR(VLOOKUP('DERS YÜKLERİ'!$B$23,T178:AA178,8,0),"")</f>
        <v/>
      </c>
      <c r="AW178" s="142" t="str">
        <f>IFERROR(VLOOKUP('DERS YÜKLERİ'!$B$25,T178:AA178,8,0),"")</f>
        <v/>
      </c>
      <c r="AX178" s="142" t="str">
        <f>IFERROR(VLOOKUP('DERS YÜKLERİ'!$B$26,T178:AA178,8,0),"")</f>
        <v/>
      </c>
      <c r="AY178" s="142" t="str">
        <f>IFERROR(VLOOKUP('DERS YÜKLERİ'!$B$27,T178:AA178,8,0),"")</f>
        <v/>
      </c>
      <c r="AZ178" s="142" t="str">
        <f>IFERROR(VLOOKUP('DERS YÜKLERİ'!$B$28,T178:AA178,8,0),"")</f>
        <v/>
      </c>
      <c r="BA178" s="142" t="str">
        <f>IFERROR(VLOOKUP('DERS YÜKLERİ'!$B$29,T178:AA178,8,0),"")</f>
        <v/>
      </c>
      <c r="BB178" s="142" t="str">
        <f>IFERROR(VLOOKUP('DERS YÜKLERİ'!$B$30,T178:AA178,8,0),"")</f>
        <v/>
      </c>
      <c r="BC178" s="142" t="str">
        <f>IFERROR(VLOOKUP('DERS YÜKLERİ'!$B$31,T178:AA178,8,0),"")</f>
        <v/>
      </c>
      <c r="BD178" s="142" t="str">
        <f>IFERROR(VLOOKUP('DERS YÜKLERİ'!$B$32,T178:AA178,8,0),"")</f>
        <v/>
      </c>
      <c r="BE178" s="142" t="str">
        <f>IFERROR(VLOOKUP('DERS YÜKLERİ'!$B$33,T178:AA178,8,0),"")</f>
        <v/>
      </c>
      <c r="BF178" s="142" t="str">
        <f>IFERROR(VLOOKUP('DERS YÜKLERİ'!$B$34,T178:AA178,8,0),"")</f>
        <v/>
      </c>
      <c r="BG178" s="142" t="str">
        <f>IFERROR(VLOOKUP('DERS YÜKLERİ'!$B$35,T178:AA178,8,0),"")</f>
        <v/>
      </c>
      <c r="BH178" s="142" t="str">
        <f>IFERROR(VLOOKUP('DERS YÜKLERİ'!$B$36,T178:AA178,8,0),"")</f>
        <v/>
      </c>
      <c r="BI178" s="142" t="str">
        <f>IFERROR(VLOOKUP('DERS YÜKLERİ'!$B$37,T178:AA178,8,0),"")</f>
        <v/>
      </c>
      <c r="BJ178" s="142" t="str">
        <f>IFERROR(VLOOKUP('DERS YÜKLERİ'!$B$38,T178:AA178,8,0),"")</f>
        <v/>
      </c>
      <c r="BK178" s="142" t="str">
        <f>IFERROR(VLOOKUP('DERS YÜKLERİ'!$B$39,T178:AA178,8,0),"")</f>
        <v/>
      </c>
      <c r="BL178" s="142" t="str">
        <f>IFERROR(VLOOKUP('DERS YÜKLERİ'!$B$40,T178:AA178,8,0),"")</f>
        <v/>
      </c>
      <c r="BM178" s="142" t="str">
        <f>IFERROR(VLOOKUP('DERS YÜKLERİ'!$B$41,T178:AA178,8,0),"")</f>
        <v/>
      </c>
      <c r="BN178" s="142" t="str">
        <f>IFERROR(VLOOKUP('DERS YÜKLERİ'!$B$42,T178:AA178,8,0),"")</f>
        <v/>
      </c>
      <c r="BO178" s="142" t="str">
        <f>IFERROR(VLOOKUP('DERS YÜKLERİ'!$B$43,T178:AA178,8,0),"")</f>
        <v/>
      </c>
      <c r="BP178" s="142" t="str">
        <f>IFERROR(VLOOKUP('DERS YÜKLERİ'!$B$44,T178:AA178,8,0),"")</f>
        <v/>
      </c>
      <c r="BQ178" s="142" t="str">
        <f>IFERROR(VLOOKUP('DERS YÜKLERİ'!$B$45,T178:AA178,8,0),"")</f>
        <v/>
      </c>
      <c r="BR178" s="142" t="str">
        <f>IFERROR(VLOOKUP('DERS YÜKLERİ'!$B$46,T178:AA178,8,0),"")</f>
        <v/>
      </c>
      <c r="BS178" s="142" t="str">
        <f>IFERROR(VLOOKUP('DERS YÜKLERİ'!$B$47,T178:AA178,8,0),"")</f>
        <v/>
      </c>
      <c r="BT178" s="26"/>
    </row>
    <row r="179" spans="1:72" ht="19.5" customHeight="1">
      <c r="A179" s="14"/>
      <c r="B179" s="471"/>
      <c r="C179" s="920" t="s">
        <v>148</v>
      </c>
      <c r="D179" s="201"/>
      <c r="E179" s="201" t="s">
        <v>197</v>
      </c>
      <c r="F179" s="117"/>
      <c r="G179" s="387" t="s">
        <v>669</v>
      </c>
      <c r="H179" s="387">
        <v>5</v>
      </c>
      <c r="I179" s="387"/>
      <c r="J179" s="388"/>
      <c r="K179" s="203"/>
      <c r="L179" s="121"/>
      <c r="M179" s="121" t="str">
        <f>IFERROR(VLOOKUP(I179,'LİSTE-FORMÜLLER'!$B$2:$C$89,2,0),"*")</f>
        <v>*</v>
      </c>
      <c r="N179" s="20"/>
      <c r="O179" s="21"/>
      <c r="P179" s="21"/>
      <c r="Q179" s="21"/>
      <c r="R179" s="14"/>
      <c r="S179" s="10"/>
      <c r="T179" s="272"/>
      <c r="U179" s="283"/>
      <c r="V179" s="284"/>
      <c r="W179" s="272"/>
      <c r="X179" s="272"/>
      <c r="Y179" s="26"/>
      <c r="Z179" s="142"/>
      <c r="AA179" s="144"/>
      <c r="AB179" s="148" t="str">
        <f>IFERROR(VLOOKUP('DERS YÜKLERİ'!$B$3,T179:AA179,8,0),"")</f>
        <v/>
      </c>
      <c r="AC179" s="142" t="str">
        <f>IFERROR(VLOOKUP('DERS YÜKLERİ'!$B$4,T179:AA179,8,0),"")</f>
        <v/>
      </c>
      <c r="AD179" s="142" t="str">
        <f>IFERROR(VLOOKUP('DERS YÜKLERİ'!$B$5,T179:AA179,8,0),"")</f>
        <v/>
      </c>
      <c r="AE179" s="142" t="str">
        <f>IFERROR(VLOOKUP('DERS YÜKLERİ'!$B$6,T179:AA179,8,0),"")</f>
        <v/>
      </c>
      <c r="AF179" s="142" t="str">
        <f>IFERROR(VLOOKUP('DERS YÜKLERİ'!$B$7,T179:AA179,8,0),"")</f>
        <v/>
      </c>
      <c r="AG179" s="142" t="str">
        <f>IFERROR(VLOOKUP('DERS YÜKLERİ'!$B$8,T179:AA179,8,0),"")</f>
        <v/>
      </c>
      <c r="AH179" s="142" t="str">
        <f>IFERROR(VLOOKUP('DERS YÜKLERİ'!$B$9,T179:AA179,8,0),"")</f>
        <v/>
      </c>
      <c r="AI179" s="142" t="str">
        <f>IFERROR(VLOOKUP('DERS YÜKLERİ'!$B$10,T179:AA179,8,0),"")</f>
        <v/>
      </c>
      <c r="AJ179" s="142" t="str">
        <f>IFERROR(VLOOKUP('DERS YÜKLERİ'!$B$11,T179:AA179,8,0),"")</f>
        <v/>
      </c>
      <c r="AK179" s="142" t="str">
        <f>IFERROR(VLOOKUP('DERS YÜKLERİ'!$B$12,T179:AA179,8,0),"")</f>
        <v/>
      </c>
      <c r="AL179" s="142" t="str">
        <f>IFERROR(VLOOKUP('DERS YÜKLERİ'!$B$13,T179:AA179,8,0),"")</f>
        <v/>
      </c>
      <c r="AM179" s="142" t="str">
        <f>IFERROR(VLOOKUP('DERS YÜKLERİ'!$B$14,T179:AA179,8,0),"")</f>
        <v/>
      </c>
      <c r="AN179" s="142" t="str">
        <f>IFERROR(VLOOKUP('DERS YÜKLERİ'!$B$15,T179:AA179,8,0),"")</f>
        <v/>
      </c>
      <c r="AO179" s="142" t="str">
        <f>IFERROR(VLOOKUP('DERS YÜKLERİ'!$B$16,T179:AA179,8,0),"")</f>
        <v/>
      </c>
      <c r="AP179" s="142" t="str">
        <f>IFERROR(VLOOKUP('DERS YÜKLERİ'!$B$17,T179:AA179,8,0),"")</f>
        <v/>
      </c>
      <c r="AQ179" s="142" t="str">
        <f>IFERROR(VLOOKUP('DERS YÜKLERİ'!$B$18,T179:AA179,8,0),"")</f>
        <v/>
      </c>
      <c r="AR179" s="142" t="str">
        <f>IFERROR(VLOOKUP('DERS YÜKLERİ'!$B$19,T179:AA179,8,0),"")</f>
        <v/>
      </c>
      <c r="AS179" s="142" t="str">
        <f>IFERROR(VLOOKUP('DERS YÜKLERİ'!$B$20,T179:AA179,8,0),"")</f>
        <v/>
      </c>
      <c r="AT179" s="142" t="str">
        <f>IFERROR(VLOOKUP('DERS YÜKLERİ'!$B$21,T179:AA179,8,0),"")</f>
        <v/>
      </c>
      <c r="AU179" s="142" t="str">
        <f>IFERROR(VLOOKUP('DERS YÜKLERİ'!$B$22,T179:AA179,8,0),"")</f>
        <v/>
      </c>
      <c r="AV179" s="142" t="str">
        <f>IFERROR(VLOOKUP('DERS YÜKLERİ'!$B$23,T179:AA179,8,0),"")</f>
        <v/>
      </c>
      <c r="AW179" s="142" t="str">
        <f>IFERROR(VLOOKUP('DERS YÜKLERİ'!$B$25,T179:AA179,8,0),"")</f>
        <v/>
      </c>
      <c r="AX179" s="142" t="str">
        <f>IFERROR(VLOOKUP('DERS YÜKLERİ'!$B$26,T179:AA179,8,0),"")</f>
        <v/>
      </c>
      <c r="AY179" s="142" t="str">
        <f>IFERROR(VLOOKUP('DERS YÜKLERİ'!$B$27,T179:AA179,8,0),"")</f>
        <v/>
      </c>
      <c r="AZ179" s="142" t="str">
        <f>IFERROR(VLOOKUP('DERS YÜKLERİ'!$B$28,T179:AA179,8,0),"")</f>
        <v/>
      </c>
      <c r="BA179" s="142" t="str">
        <f>IFERROR(VLOOKUP('DERS YÜKLERİ'!$B$29,T179:AA179,8,0),"")</f>
        <v/>
      </c>
      <c r="BB179" s="142" t="str">
        <f>IFERROR(VLOOKUP('DERS YÜKLERİ'!$B$30,T179:AA179,8,0),"")</f>
        <v/>
      </c>
      <c r="BC179" s="142" t="str">
        <f>IFERROR(VLOOKUP('DERS YÜKLERİ'!$B$31,T179:AA179,8,0),"")</f>
        <v/>
      </c>
      <c r="BD179" s="142" t="str">
        <f>IFERROR(VLOOKUP('DERS YÜKLERİ'!$B$32,T179:AA179,8,0),"")</f>
        <v/>
      </c>
      <c r="BE179" s="142" t="str">
        <f>IFERROR(VLOOKUP('DERS YÜKLERİ'!$B$33,T179:AA179,8,0),"")</f>
        <v/>
      </c>
      <c r="BF179" s="142" t="str">
        <f>IFERROR(VLOOKUP('DERS YÜKLERİ'!$B$34,T179:AA179,8,0),"")</f>
        <v/>
      </c>
      <c r="BG179" s="142" t="str">
        <f>IFERROR(VLOOKUP('DERS YÜKLERİ'!$B$35,T179:AA179,8,0),"")</f>
        <v/>
      </c>
      <c r="BH179" s="142" t="str">
        <f>IFERROR(VLOOKUP('DERS YÜKLERİ'!$B$36,T179:AA179,8,0),"")</f>
        <v/>
      </c>
      <c r="BI179" s="142" t="str">
        <f>IFERROR(VLOOKUP('DERS YÜKLERİ'!$B$37,T179:AA179,8,0),"")</f>
        <v/>
      </c>
      <c r="BJ179" s="142" t="str">
        <f>IFERROR(VLOOKUP('DERS YÜKLERİ'!$B$38,T179:AA179,8,0),"")</f>
        <v/>
      </c>
      <c r="BK179" s="142" t="str">
        <f>IFERROR(VLOOKUP('DERS YÜKLERİ'!$B$39,T179:AA179,8,0),"")</f>
        <v/>
      </c>
      <c r="BL179" s="142" t="str">
        <f>IFERROR(VLOOKUP('DERS YÜKLERİ'!$B$40,T179:AA179,8,0),"")</f>
        <v/>
      </c>
      <c r="BM179" s="142" t="str">
        <f>IFERROR(VLOOKUP('DERS YÜKLERİ'!$B$41,T179:AA179,8,0),"")</f>
        <v/>
      </c>
      <c r="BN179" s="142" t="str">
        <f>IFERROR(VLOOKUP('DERS YÜKLERİ'!$B$42,T179:AA179,8,0),"")</f>
        <v/>
      </c>
      <c r="BO179" s="142" t="str">
        <f>IFERROR(VLOOKUP('DERS YÜKLERİ'!$B$43,T179:AA179,8,0),"")</f>
        <v/>
      </c>
      <c r="BP179" s="142" t="str">
        <f>IFERROR(VLOOKUP('DERS YÜKLERİ'!$B$44,T179:AA179,8,0),"")</f>
        <v/>
      </c>
      <c r="BQ179" s="142" t="str">
        <f>IFERROR(VLOOKUP('DERS YÜKLERİ'!$B$45,T179:AA179,8,0),"")</f>
        <v/>
      </c>
      <c r="BR179" s="142" t="str">
        <f>IFERROR(VLOOKUP('DERS YÜKLERİ'!$B$46,T179:AA179,8,0),"")</f>
        <v/>
      </c>
      <c r="BS179" s="142" t="str">
        <f>IFERROR(VLOOKUP('DERS YÜKLERİ'!$B$47,T179:AA179,8,0),"")</f>
        <v/>
      </c>
      <c r="BT179" s="26"/>
    </row>
    <row r="180" spans="1:72" ht="19.5" customHeight="1">
      <c r="A180" s="14"/>
      <c r="B180" s="471"/>
      <c r="C180" s="920" t="s">
        <v>871</v>
      </c>
      <c r="D180" s="201"/>
      <c r="E180" s="201" t="s">
        <v>517</v>
      </c>
      <c r="F180" s="117"/>
      <c r="G180" s="387" t="s">
        <v>880</v>
      </c>
      <c r="H180" s="201">
        <v>5</v>
      </c>
      <c r="I180" s="201"/>
      <c r="J180" s="202"/>
      <c r="K180" s="120"/>
      <c r="L180" s="121"/>
      <c r="M180" s="121" t="str">
        <f>IFERROR(VLOOKUP(I180,'LİSTE-FORMÜLLER'!$B$2:$C$89,2,0),"*")</f>
        <v>*</v>
      </c>
      <c r="N180" s="20"/>
      <c r="O180" s="21"/>
      <c r="P180" s="21"/>
      <c r="Q180" s="21"/>
      <c r="R180" s="14"/>
      <c r="S180" s="10"/>
      <c r="T180" s="272"/>
      <c r="U180" s="283"/>
      <c r="V180" s="284"/>
      <c r="W180" s="272"/>
      <c r="X180" s="272"/>
      <c r="Y180" s="26"/>
      <c r="Z180" s="142"/>
      <c r="AA180" s="144"/>
      <c r="AB180" s="148" t="str">
        <f>IFERROR(VLOOKUP('DERS YÜKLERİ'!$B$3,T180:AA180,8,0),"")</f>
        <v/>
      </c>
      <c r="AC180" s="142" t="str">
        <f>IFERROR(VLOOKUP('DERS YÜKLERİ'!$B$4,T180:AA180,8,0),"")</f>
        <v/>
      </c>
      <c r="AD180" s="142" t="str">
        <f>IFERROR(VLOOKUP('DERS YÜKLERİ'!$B$5,T180:AA180,8,0),"")</f>
        <v/>
      </c>
      <c r="AE180" s="142" t="str">
        <f>IFERROR(VLOOKUP('DERS YÜKLERİ'!$B$6,T180:AA180,8,0),"")</f>
        <v/>
      </c>
      <c r="AF180" s="142" t="str">
        <f>IFERROR(VLOOKUP('DERS YÜKLERİ'!$B$7,T180:AA180,8,0),"")</f>
        <v/>
      </c>
      <c r="AG180" s="142" t="str">
        <f>IFERROR(VLOOKUP('DERS YÜKLERİ'!$B$8,T180:AA180,8,0),"")</f>
        <v/>
      </c>
      <c r="AH180" s="142" t="str">
        <f>IFERROR(VLOOKUP('DERS YÜKLERİ'!$B$9,T180:AA180,8,0),"")</f>
        <v/>
      </c>
      <c r="AI180" s="142" t="str">
        <f>IFERROR(VLOOKUP('DERS YÜKLERİ'!$B$10,T180:AA180,8,0),"")</f>
        <v/>
      </c>
      <c r="AJ180" s="142" t="str">
        <f>IFERROR(VLOOKUP('DERS YÜKLERİ'!$B$11,T180:AA180,8,0),"")</f>
        <v/>
      </c>
      <c r="AK180" s="142" t="str">
        <f>IFERROR(VLOOKUP('DERS YÜKLERİ'!$B$12,T180:AA180,8,0),"")</f>
        <v/>
      </c>
      <c r="AL180" s="142" t="str">
        <f>IFERROR(VLOOKUP('DERS YÜKLERİ'!$B$13,T180:AA180,8,0),"")</f>
        <v/>
      </c>
      <c r="AM180" s="142" t="str">
        <f>IFERROR(VLOOKUP('DERS YÜKLERİ'!$B$14,T180:AA180,8,0),"")</f>
        <v/>
      </c>
      <c r="AN180" s="142" t="str">
        <f>IFERROR(VLOOKUP('DERS YÜKLERİ'!$B$15,T180:AA180,8,0),"")</f>
        <v/>
      </c>
      <c r="AO180" s="142" t="str">
        <f>IFERROR(VLOOKUP('DERS YÜKLERİ'!$B$16,T180:AA180,8,0),"")</f>
        <v/>
      </c>
      <c r="AP180" s="142" t="str">
        <f>IFERROR(VLOOKUP('DERS YÜKLERİ'!$B$17,T180:AA180,8,0),"")</f>
        <v/>
      </c>
      <c r="AQ180" s="142" t="str">
        <f>IFERROR(VLOOKUP('DERS YÜKLERİ'!$B$18,T180:AA180,8,0),"")</f>
        <v/>
      </c>
      <c r="AR180" s="142" t="str">
        <f>IFERROR(VLOOKUP('DERS YÜKLERİ'!$B$19,T180:AA180,8,0),"")</f>
        <v/>
      </c>
      <c r="AS180" s="142" t="str">
        <f>IFERROR(VLOOKUP('DERS YÜKLERİ'!$B$20,T180:AA180,8,0),"")</f>
        <v/>
      </c>
      <c r="AT180" s="142" t="str">
        <f>IFERROR(VLOOKUP('DERS YÜKLERİ'!$B$21,T180:AA180,8,0),"")</f>
        <v/>
      </c>
      <c r="AU180" s="142" t="str">
        <f>IFERROR(VLOOKUP('DERS YÜKLERİ'!$B$22,T180:AA180,8,0),"")</f>
        <v/>
      </c>
      <c r="AV180" s="142" t="str">
        <f>IFERROR(VLOOKUP('DERS YÜKLERİ'!$B$23,T180:AA180,8,0),"")</f>
        <v/>
      </c>
      <c r="AW180" s="142" t="str">
        <f>IFERROR(VLOOKUP('DERS YÜKLERİ'!$B$25,T180:AA180,8,0),"")</f>
        <v/>
      </c>
      <c r="AX180" s="142" t="str">
        <f>IFERROR(VLOOKUP('DERS YÜKLERİ'!$B$26,T180:AA180,8,0),"")</f>
        <v/>
      </c>
      <c r="AY180" s="142" t="str">
        <f>IFERROR(VLOOKUP('DERS YÜKLERİ'!$B$27,T180:AA180,8,0),"")</f>
        <v/>
      </c>
      <c r="AZ180" s="142" t="str">
        <f>IFERROR(VLOOKUP('DERS YÜKLERİ'!$B$28,T180:AA180,8,0),"")</f>
        <v/>
      </c>
      <c r="BA180" s="142" t="str">
        <f>IFERROR(VLOOKUP('DERS YÜKLERİ'!$B$29,T180:AA180,8,0),"")</f>
        <v/>
      </c>
      <c r="BB180" s="142" t="str">
        <f>IFERROR(VLOOKUP('DERS YÜKLERİ'!$B$30,T180:AA180,8,0),"")</f>
        <v/>
      </c>
      <c r="BC180" s="142" t="str">
        <f>IFERROR(VLOOKUP('DERS YÜKLERİ'!$B$31,T180:AA180,8,0),"")</f>
        <v/>
      </c>
      <c r="BD180" s="142" t="str">
        <f>IFERROR(VLOOKUP('DERS YÜKLERİ'!$B$32,T180:AA180,8,0),"")</f>
        <v/>
      </c>
      <c r="BE180" s="142" t="str">
        <f>IFERROR(VLOOKUP('DERS YÜKLERİ'!$B$33,T180:AA180,8,0),"")</f>
        <v/>
      </c>
      <c r="BF180" s="142" t="str">
        <f>IFERROR(VLOOKUP('DERS YÜKLERİ'!$B$34,T180:AA180,8,0),"")</f>
        <v/>
      </c>
      <c r="BG180" s="142" t="str">
        <f>IFERROR(VLOOKUP('DERS YÜKLERİ'!$B$35,T180:AA180,8,0),"")</f>
        <v/>
      </c>
      <c r="BH180" s="142" t="str">
        <f>IFERROR(VLOOKUP('DERS YÜKLERİ'!$B$36,T180:AA180,8,0),"")</f>
        <v/>
      </c>
      <c r="BI180" s="142" t="str">
        <f>IFERROR(VLOOKUP('DERS YÜKLERİ'!$B$37,T180:AA180,8,0),"")</f>
        <v/>
      </c>
      <c r="BJ180" s="142" t="str">
        <f>IFERROR(VLOOKUP('DERS YÜKLERİ'!$B$38,T180:AA180,8,0),"")</f>
        <v/>
      </c>
      <c r="BK180" s="142" t="str">
        <f>IFERROR(VLOOKUP('DERS YÜKLERİ'!$B$39,T180:AA180,8,0),"")</f>
        <v/>
      </c>
      <c r="BL180" s="142" t="str">
        <f>IFERROR(VLOOKUP('DERS YÜKLERİ'!$B$40,T180:AA180,8,0),"")</f>
        <v/>
      </c>
      <c r="BM180" s="142" t="str">
        <f>IFERROR(VLOOKUP('DERS YÜKLERİ'!$B$41,T180:AA180,8,0),"")</f>
        <v/>
      </c>
      <c r="BN180" s="142" t="str">
        <f>IFERROR(VLOOKUP('DERS YÜKLERİ'!$B$42,T180:AA180,8,0),"")</f>
        <v/>
      </c>
      <c r="BO180" s="142" t="str">
        <f>IFERROR(VLOOKUP('DERS YÜKLERİ'!$B$43,T180:AA180,8,0),"")</f>
        <v/>
      </c>
      <c r="BP180" s="142" t="str">
        <f>IFERROR(VLOOKUP('DERS YÜKLERİ'!$B$44,T180:AA180,8,0),"")</f>
        <v/>
      </c>
      <c r="BQ180" s="142" t="str">
        <f>IFERROR(VLOOKUP('DERS YÜKLERİ'!$B$45,T180:AA180,8,0),"")</f>
        <v/>
      </c>
      <c r="BR180" s="142" t="str">
        <f>IFERROR(VLOOKUP('DERS YÜKLERİ'!$B$46,T180:AA180,8,0),"")</f>
        <v/>
      </c>
      <c r="BS180" s="142" t="str">
        <f>IFERROR(VLOOKUP('DERS YÜKLERİ'!$B$47,T180:AA180,8,0),"")</f>
        <v/>
      </c>
      <c r="BT180" s="26"/>
    </row>
    <row r="181" spans="1:72" ht="19.5" customHeight="1">
      <c r="A181" s="14"/>
      <c r="B181" s="471"/>
      <c r="C181" s="920" t="s">
        <v>871</v>
      </c>
      <c r="D181" s="387"/>
      <c r="E181" s="387" t="s">
        <v>517</v>
      </c>
      <c r="F181" s="117"/>
      <c r="G181" s="387" t="s">
        <v>669</v>
      </c>
      <c r="H181" s="387">
        <v>5</v>
      </c>
      <c r="I181" s="387"/>
      <c r="J181" s="388"/>
      <c r="K181" s="203"/>
      <c r="L181" s="121"/>
      <c r="M181" s="121" t="str">
        <f>IFERROR(VLOOKUP(I181,'LİSTE-FORMÜLLER'!$B$2:$C$89,2,0),"*")</f>
        <v>*</v>
      </c>
      <c r="N181" s="20"/>
      <c r="O181" s="21"/>
      <c r="P181" s="21"/>
      <c r="Q181" s="21"/>
      <c r="R181" s="14"/>
      <c r="S181" s="10"/>
      <c r="T181" s="272"/>
      <c r="U181" s="283"/>
      <c r="V181" s="284"/>
      <c r="W181" s="272"/>
      <c r="X181" s="272"/>
      <c r="Y181" s="26"/>
      <c r="Z181" s="142"/>
      <c r="AA181" s="144"/>
      <c r="AB181" s="148" t="str">
        <f>IFERROR(VLOOKUP('DERS YÜKLERİ'!$B$3,T181:AA181,8,0),"")</f>
        <v/>
      </c>
      <c r="AC181" s="142" t="str">
        <f>IFERROR(VLOOKUP('DERS YÜKLERİ'!$B$4,T181:AA181,8,0),"")</f>
        <v/>
      </c>
      <c r="AD181" s="142" t="str">
        <f>IFERROR(VLOOKUP('DERS YÜKLERİ'!$B$5,T181:AA181,8,0),"")</f>
        <v/>
      </c>
      <c r="AE181" s="142" t="str">
        <f>IFERROR(VLOOKUP('DERS YÜKLERİ'!$B$6,T181:AA181,8,0),"")</f>
        <v/>
      </c>
      <c r="AF181" s="142" t="str">
        <f>IFERROR(VLOOKUP('DERS YÜKLERİ'!$B$7,T181:AA181,8,0),"")</f>
        <v/>
      </c>
      <c r="AG181" s="142" t="str">
        <f>IFERROR(VLOOKUP('DERS YÜKLERİ'!$B$8,T181:AA181,8,0),"")</f>
        <v/>
      </c>
      <c r="AH181" s="142" t="str">
        <f>IFERROR(VLOOKUP('DERS YÜKLERİ'!$B$9,T181:AA181,8,0),"")</f>
        <v/>
      </c>
      <c r="AI181" s="142" t="str">
        <f>IFERROR(VLOOKUP('DERS YÜKLERİ'!$B$10,T181:AA181,8,0),"")</f>
        <v/>
      </c>
      <c r="AJ181" s="142" t="str">
        <f>IFERROR(VLOOKUP('DERS YÜKLERİ'!$B$11,T181:AA181,8,0),"")</f>
        <v/>
      </c>
      <c r="AK181" s="142" t="str">
        <f>IFERROR(VLOOKUP('DERS YÜKLERİ'!$B$12,T181:AA181,8,0),"")</f>
        <v/>
      </c>
      <c r="AL181" s="142" t="str">
        <f>IFERROR(VLOOKUP('DERS YÜKLERİ'!$B$13,T181:AA181,8,0),"")</f>
        <v/>
      </c>
      <c r="AM181" s="142" t="str">
        <f>IFERROR(VLOOKUP('DERS YÜKLERİ'!$B$14,T181:AA181,8,0),"")</f>
        <v/>
      </c>
      <c r="AN181" s="142" t="str">
        <f>IFERROR(VLOOKUP('DERS YÜKLERİ'!$B$15,T181:AA181,8,0),"")</f>
        <v/>
      </c>
      <c r="AO181" s="142" t="str">
        <f>IFERROR(VLOOKUP('DERS YÜKLERİ'!$B$16,T181:AA181,8,0),"")</f>
        <v/>
      </c>
      <c r="AP181" s="142" t="str">
        <f>IFERROR(VLOOKUP('DERS YÜKLERİ'!$B$17,T181:AA181,8,0),"")</f>
        <v/>
      </c>
      <c r="AQ181" s="142" t="str">
        <f>IFERROR(VLOOKUP('DERS YÜKLERİ'!$B$18,T181:AA181,8,0),"")</f>
        <v/>
      </c>
      <c r="AR181" s="142" t="str">
        <f>IFERROR(VLOOKUP('DERS YÜKLERİ'!$B$19,T181:AA181,8,0),"")</f>
        <v/>
      </c>
      <c r="AS181" s="142" t="str">
        <f>IFERROR(VLOOKUP('DERS YÜKLERİ'!$B$20,T181:AA181,8,0),"")</f>
        <v/>
      </c>
      <c r="AT181" s="142" t="str">
        <f>IFERROR(VLOOKUP('DERS YÜKLERİ'!$B$21,T181:AA181,8,0),"")</f>
        <v/>
      </c>
      <c r="AU181" s="142" t="str">
        <f>IFERROR(VLOOKUP('DERS YÜKLERİ'!$B$22,T181:AA181,8,0),"")</f>
        <v/>
      </c>
      <c r="AV181" s="142" t="str">
        <f>IFERROR(VLOOKUP('DERS YÜKLERİ'!$B$23,T181:AA181,8,0),"")</f>
        <v/>
      </c>
      <c r="AW181" s="142" t="str">
        <f>IFERROR(VLOOKUP('DERS YÜKLERİ'!$B$25,T181:AA181,8,0),"")</f>
        <v/>
      </c>
      <c r="AX181" s="142" t="str">
        <f>IFERROR(VLOOKUP('DERS YÜKLERİ'!$B$26,T181:AA181,8,0),"")</f>
        <v/>
      </c>
      <c r="AY181" s="142" t="str">
        <f>IFERROR(VLOOKUP('DERS YÜKLERİ'!$B$27,T181:AA181,8,0),"")</f>
        <v/>
      </c>
      <c r="AZ181" s="142" t="str">
        <f>IFERROR(VLOOKUP('DERS YÜKLERİ'!$B$28,T181:AA181,8,0),"")</f>
        <v/>
      </c>
      <c r="BA181" s="142" t="str">
        <f>IFERROR(VLOOKUP('DERS YÜKLERİ'!$B$29,T181:AA181,8,0),"")</f>
        <v/>
      </c>
      <c r="BB181" s="142" t="str">
        <f>IFERROR(VLOOKUP('DERS YÜKLERİ'!$B$30,T181:AA181,8,0),"")</f>
        <v/>
      </c>
      <c r="BC181" s="142" t="str">
        <f>IFERROR(VLOOKUP('DERS YÜKLERİ'!$B$31,T181:AA181,8,0),"")</f>
        <v/>
      </c>
      <c r="BD181" s="142" t="str">
        <f>IFERROR(VLOOKUP('DERS YÜKLERİ'!$B$32,T181:AA181,8,0),"")</f>
        <v/>
      </c>
      <c r="BE181" s="142" t="str">
        <f>IFERROR(VLOOKUP('DERS YÜKLERİ'!$B$33,T181:AA181,8,0),"")</f>
        <v/>
      </c>
      <c r="BF181" s="142" t="str">
        <f>IFERROR(VLOOKUP('DERS YÜKLERİ'!$B$34,T181:AA181,8,0),"")</f>
        <v/>
      </c>
      <c r="BG181" s="142" t="str">
        <f>IFERROR(VLOOKUP('DERS YÜKLERİ'!$B$35,T181:AA181,8,0),"")</f>
        <v/>
      </c>
      <c r="BH181" s="142" t="str">
        <f>IFERROR(VLOOKUP('DERS YÜKLERİ'!$B$36,T181:AA181,8,0),"")</f>
        <v/>
      </c>
      <c r="BI181" s="142" t="str">
        <f>IFERROR(VLOOKUP('DERS YÜKLERİ'!$B$37,T181:AA181,8,0),"")</f>
        <v/>
      </c>
      <c r="BJ181" s="142" t="str">
        <f>IFERROR(VLOOKUP('DERS YÜKLERİ'!$B$38,T181:AA181,8,0),"")</f>
        <v/>
      </c>
      <c r="BK181" s="142" t="str">
        <f>IFERROR(VLOOKUP('DERS YÜKLERİ'!$B$39,T181:AA181,8,0),"")</f>
        <v/>
      </c>
      <c r="BL181" s="142" t="str">
        <f>IFERROR(VLOOKUP('DERS YÜKLERİ'!$B$40,T181:AA181,8,0),"")</f>
        <v/>
      </c>
      <c r="BM181" s="142" t="str">
        <f>IFERROR(VLOOKUP('DERS YÜKLERİ'!$B$41,T181:AA181,8,0),"")</f>
        <v/>
      </c>
      <c r="BN181" s="142" t="str">
        <f>IFERROR(VLOOKUP('DERS YÜKLERİ'!$B$42,T181:AA181,8,0),"")</f>
        <v/>
      </c>
      <c r="BO181" s="142" t="str">
        <f>IFERROR(VLOOKUP('DERS YÜKLERİ'!$B$43,T181:AA181,8,0),"")</f>
        <v/>
      </c>
      <c r="BP181" s="142" t="str">
        <f>IFERROR(VLOOKUP('DERS YÜKLERİ'!$B$44,T181:AA181,8,0),"")</f>
        <v/>
      </c>
      <c r="BQ181" s="142" t="str">
        <f>IFERROR(VLOOKUP('DERS YÜKLERİ'!$B$45,T181:AA181,8,0),"")</f>
        <v/>
      </c>
      <c r="BR181" s="142" t="str">
        <f>IFERROR(VLOOKUP('DERS YÜKLERİ'!$B$46,T181:AA181,8,0),"")</f>
        <v/>
      </c>
      <c r="BS181" s="142" t="str">
        <f>IFERROR(VLOOKUP('DERS YÜKLERİ'!$B$47,T181:AA181,8,0),"")</f>
        <v/>
      </c>
      <c r="BT181" s="26"/>
    </row>
    <row r="182" spans="1:72" ht="19.5" customHeight="1">
      <c r="A182" s="14"/>
      <c r="B182" s="29"/>
      <c r="C182" s="921"/>
      <c r="D182" s="910"/>
      <c r="E182" s="911"/>
      <c r="F182" s="916"/>
      <c r="G182" s="911"/>
      <c r="H182" s="912"/>
      <c r="I182" s="911"/>
      <c r="J182" s="914"/>
      <c r="K182" s="14"/>
      <c r="L182" s="121"/>
      <c r="M182" s="121"/>
      <c r="N182" s="20"/>
      <c r="O182" s="21"/>
      <c r="P182" s="21"/>
      <c r="Q182" s="21"/>
      <c r="R182" s="14"/>
      <c r="S182" s="10"/>
      <c r="T182" s="272"/>
      <c r="U182" s="283"/>
      <c r="V182" s="284"/>
      <c r="W182" s="272"/>
      <c r="X182" s="272"/>
      <c r="Y182" s="26"/>
      <c r="Z182" s="142"/>
      <c r="AA182" s="144"/>
      <c r="AB182" s="148" t="str">
        <f>IFERROR(VLOOKUP('DERS YÜKLERİ'!$B$3,T182:AA182,8,0),"")</f>
        <v/>
      </c>
      <c r="AC182" s="142" t="str">
        <f>IFERROR(VLOOKUP('DERS YÜKLERİ'!$B$4,T182:AA182,8,0),"")</f>
        <v/>
      </c>
      <c r="AD182" s="142" t="str">
        <f>IFERROR(VLOOKUP('DERS YÜKLERİ'!$B$5,T182:AA182,8,0),"")</f>
        <v/>
      </c>
      <c r="AE182" s="142" t="str">
        <f>IFERROR(VLOOKUP('DERS YÜKLERİ'!$B$6,T182:AA182,8,0),"")</f>
        <v/>
      </c>
      <c r="AF182" s="142" t="str">
        <f>IFERROR(VLOOKUP('DERS YÜKLERİ'!$B$7,T182:AA182,8,0),"")</f>
        <v/>
      </c>
      <c r="AG182" s="142" t="str">
        <f>IFERROR(VLOOKUP('DERS YÜKLERİ'!$B$8,T182:AA182,8,0),"")</f>
        <v/>
      </c>
      <c r="AH182" s="142" t="str">
        <f>IFERROR(VLOOKUP('DERS YÜKLERİ'!$B$9,T182:AA182,8,0),"")</f>
        <v/>
      </c>
      <c r="AI182" s="142" t="str">
        <f>IFERROR(VLOOKUP('DERS YÜKLERİ'!$B$10,T182:AA182,8,0),"")</f>
        <v/>
      </c>
      <c r="AJ182" s="142" t="str">
        <f>IFERROR(VLOOKUP('DERS YÜKLERİ'!$B$11,T182:AA182,8,0),"")</f>
        <v/>
      </c>
      <c r="AK182" s="142" t="str">
        <f>IFERROR(VLOOKUP('DERS YÜKLERİ'!$B$12,T182:AA182,8,0),"")</f>
        <v/>
      </c>
      <c r="AL182" s="142" t="str">
        <f>IFERROR(VLOOKUP('DERS YÜKLERİ'!$B$13,T182:AA182,8,0),"")</f>
        <v/>
      </c>
      <c r="AM182" s="142" t="str">
        <f>IFERROR(VLOOKUP('DERS YÜKLERİ'!$B$14,T182:AA182,8,0),"")</f>
        <v/>
      </c>
      <c r="AN182" s="142" t="str">
        <f>IFERROR(VLOOKUP('DERS YÜKLERİ'!$B$15,T182:AA182,8,0),"")</f>
        <v/>
      </c>
      <c r="AO182" s="142" t="str">
        <f>IFERROR(VLOOKUP('DERS YÜKLERİ'!$B$16,T182:AA182,8,0),"")</f>
        <v/>
      </c>
      <c r="AP182" s="142" t="str">
        <f>IFERROR(VLOOKUP('DERS YÜKLERİ'!$B$17,T182:AA182,8,0),"")</f>
        <v/>
      </c>
      <c r="AQ182" s="142" t="str">
        <f>IFERROR(VLOOKUP('DERS YÜKLERİ'!$B$18,T182:AA182,8,0),"")</f>
        <v/>
      </c>
      <c r="AR182" s="142" t="str">
        <f>IFERROR(VLOOKUP('DERS YÜKLERİ'!$B$19,T182:AA182,8,0),"")</f>
        <v/>
      </c>
      <c r="AS182" s="142" t="str">
        <f>IFERROR(VLOOKUP('DERS YÜKLERİ'!$B$20,T182:AA182,8,0),"")</f>
        <v/>
      </c>
      <c r="AT182" s="142" t="str">
        <f>IFERROR(VLOOKUP('DERS YÜKLERİ'!$B$21,T182:AA182,8,0),"")</f>
        <v/>
      </c>
      <c r="AU182" s="142" t="str">
        <f>IFERROR(VLOOKUP('DERS YÜKLERİ'!$B$22,T182:AA182,8,0),"")</f>
        <v/>
      </c>
      <c r="AV182" s="142" t="str">
        <f>IFERROR(VLOOKUP('DERS YÜKLERİ'!$B$23,T182:AA182,8,0),"")</f>
        <v/>
      </c>
      <c r="AW182" s="142" t="str">
        <f>IFERROR(VLOOKUP('DERS YÜKLERİ'!$B$25,T182:AA182,8,0),"")</f>
        <v/>
      </c>
      <c r="AX182" s="142" t="str">
        <f>IFERROR(VLOOKUP('DERS YÜKLERİ'!$B$26,T182:AA182,8,0),"")</f>
        <v/>
      </c>
      <c r="AY182" s="142" t="str">
        <f>IFERROR(VLOOKUP('DERS YÜKLERİ'!$B$27,T182:AA182,8,0),"")</f>
        <v/>
      </c>
      <c r="AZ182" s="142" t="str">
        <f>IFERROR(VLOOKUP('DERS YÜKLERİ'!$B$28,T182:AA182,8,0),"")</f>
        <v/>
      </c>
      <c r="BA182" s="142" t="str">
        <f>IFERROR(VLOOKUP('DERS YÜKLERİ'!$B$29,T182:AA182,8,0),"")</f>
        <v/>
      </c>
      <c r="BB182" s="142" t="str">
        <f>IFERROR(VLOOKUP('DERS YÜKLERİ'!$B$30,T182:AA182,8,0),"")</f>
        <v/>
      </c>
      <c r="BC182" s="142" t="str">
        <f>IFERROR(VLOOKUP('DERS YÜKLERİ'!$B$31,T182:AA182,8,0),"")</f>
        <v/>
      </c>
      <c r="BD182" s="142" t="str">
        <f>IFERROR(VLOOKUP('DERS YÜKLERİ'!$B$32,T182:AA182,8,0),"")</f>
        <v/>
      </c>
      <c r="BE182" s="142" t="str">
        <f>IFERROR(VLOOKUP('DERS YÜKLERİ'!$B$33,T182:AA182,8,0),"")</f>
        <v/>
      </c>
      <c r="BF182" s="142" t="str">
        <f>IFERROR(VLOOKUP('DERS YÜKLERİ'!$B$34,T182:AA182,8,0),"")</f>
        <v/>
      </c>
      <c r="BG182" s="142" t="str">
        <f>IFERROR(VLOOKUP('DERS YÜKLERİ'!$B$35,T182:AA182,8,0),"")</f>
        <v/>
      </c>
      <c r="BH182" s="142" t="str">
        <f>IFERROR(VLOOKUP('DERS YÜKLERİ'!$B$36,T182:AA182,8,0),"")</f>
        <v/>
      </c>
      <c r="BI182" s="142" t="str">
        <f>IFERROR(VLOOKUP('DERS YÜKLERİ'!$B$37,T182:AA182,8,0),"")</f>
        <v/>
      </c>
      <c r="BJ182" s="142" t="str">
        <f>IFERROR(VLOOKUP('DERS YÜKLERİ'!$B$38,T182:AA182,8,0),"")</f>
        <v/>
      </c>
      <c r="BK182" s="142" t="str">
        <f>IFERROR(VLOOKUP('DERS YÜKLERİ'!$B$39,T182:AA182,8,0),"")</f>
        <v/>
      </c>
      <c r="BL182" s="142" t="str">
        <f>IFERROR(VLOOKUP('DERS YÜKLERİ'!$B$40,T182:AA182,8,0),"")</f>
        <v/>
      </c>
      <c r="BM182" s="142" t="str">
        <f>IFERROR(VLOOKUP('DERS YÜKLERİ'!$B$41,T182:AA182,8,0),"")</f>
        <v/>
      </c>
      <c r="BN182" s="142" t="str">
        <f>IFERROR(VLOOKUP('DERS YÜKLERİ'!$B$42,T182:AA182,8,0),"")</f>
        <v/>
      </c>
      <c r="BO182" s="142" t="str">
        <f>IFERROR(VLOOKUP('DERS YÜKLERİ'!$B$43,T182:AA182,8,0),"")</f>
        <v/>
      </c>
      <c r="BP182" s="142" t="str">
        <f>IFERROR(VLOOKUP('DERS YÜKLERİ'!$B$44,T182:AA182,8,0),"")</f>
        <v/>
      </c>
      <c r="BQ182" s="142" t="str">
        <f>IFERROR(VLOOKUP('DERS YÜKLERİ'!$B$45,T182:AA182,8,0),"")</f>
        <v/>
      </c>
      <c r="BR182" s="142" t="str">
        <f>IFERROR(VLOOKUP('DERS YÜKLERİ'!$B$46,T182:AA182,8,0),"")</f>
        <v/>
      </c>
      <c r="BS182" s="142" t="str">
        <f>IFERROR(VLOOKUP('DERS YÜKLERİ'!$B$47,T182:AA182,8,0),"")</f>
        <v/>
      </c>
      <c r="BT182" s="26"/>
    </row>
    <row r="183" spans="1:72" ht="19.5" customHeight="1">
      <c r="A183" s="14"/>
      <c r="B183" s="29"/>
      <c r="C183" s="29"/>
      <c r="D183" s="14"/>
      <c r="E183" s="14"/>
      <c r="F183" s="839"/>
      <c r="G183" s="901"/>
      <c r="H183" s="902"/>
      <c r="I183" s="902"/>
      <c r="J183" s="904"/>
      <c r="K183" s="14"/>
      <c r="L183" s="121"/>
      <c r="M183" s="121"/>
      <c r="N183" s="20"/>
      <c r="O183" s="21"/>
      <c r="P183" s="21"/>
      <c r="Q183" s="21"/>
      <c r="R183" s="14"/>
      <c r="S183" s="10"/>
      <c r="T183" s="272"/>
      <c r="U183" s="283"/>
      <c r="V183" s="284"/>
      <c r="W183" s="272"/>
      <c r="X183" s="272"/>
      <c r="Y183" s="26"/>
      <c r="Z183" s="142"/>
      <c r="AA183" s="144"/>
      <c r="AB183" s="148" t="str">
        <f>IFERROR(VLOOKUP('DERS YÜKLERİ'!$B$3,T183:AA183,8,0),"")</f>
        <v/>
      </c>
      <c r="AC183" s="142" t="str">
        <f>IFERROR(VLOOKUP('DERS YÜKLERİ'!$B$4,T183:AA183,8,0),"")</f>
        <v/>
      </c>
      <c r="AD183" s="142" t="str">
        <f>IFERROR(VLOOKUP('DERS YÜKLERİ'!$B$5,T183:AA183,8,0),"")</f>
        <v/>
      </c>
      <c r="AE183" s="142" t="str">
        <f>IFERROR(VLOOKUP('DERS YÜKLERİ'!$B$6,T183:AA183,8,0),"")</f>
        <v/>
      </c>
      <c r="AF183" s="142" t="str">
        <f>IFERROR(VLOOKUP('DERS YÜKLERİ'!$B$7,T183:AA183,8,0),"")</f>
        <v/>
      </c>
      <c r="AG183" s="142" t="str">
        <f>IFERROR(VLOOKUP('DERS YÜKLERİ'!$B$8,T183:AA183,8,0),"")</f>
        <v/>
      </c>
      <c r="AH183" s="142" t="str">
        <f>IFERROR(VLOOKUP('DERS YÜKLERİ'!$B$9,T183:AA183,8,0),"")</f>
        <v/>
      </c>
      <c r="AI183" s="142" t="str">
        <f>IFERROR(VLOOKUP('DERS YÜKLERİ'!$B$10,T183:AA183,8,0),"")</f>
        <v/>
      </c>
      <c r="AJ183" s="142" t="str">
        <f>IFERROR(VLOOKUP('DERS YÜKLERİ'!$B$11,T183:AA183,8,0),"")</f>
        <v/>
      </c>
      <c r="AK183" s="142" t="str">
        <f>IFERROR(VLOOKUP('DERS YÜKLERİ'!$B$12,T183:AA183,8,0),"")</f>
        <v/>
      </c>
      <c r="AL183" s="142" t="str">
        <f>IFERROR(VLOOKUP('DERS YÜKLERİ'!$B$13,T183:AA183,8,0),"")</f>
        <v/>
      </c>
      <c r="AM183" s="142" t="str">
        <f>IFERROR(VLOOKUP('DERS YÜKLERİ'!$B$14,T183:AA183,8,0),"")</f>
        <v/>
      </c>
      <c r="AN183" s="142" t="str">
        <f>IFERROR(VLOOKUP('DERS YÜKLERİ'!$B$15,T183:AA183,8,0),"")</f>
        <v/>
      </c>
      <c r="AO183" s="142" t="str">
        <f>IFERROR(VLOOKUP('DERS YÜKLERİ'!$B$16,T183:AA183,8,0),"")</f>
        <v/>
      </c>
      <c r="AP183" s="142" t="str">
        <f>IFERROR(VLOOKUP('DERS YÜKLERİ'!$B$17,T183:AA183,8,0),"")</f>
        <v/>
      </c>
      <c r="AQ183" s="142" t="str">
        <f>IFERROR(VLOOKUP('DERS YÜKLERİ'!$B$18,T183:AA183,8,0),"")</f>
        <v/>
      </c>
      <c r="AR183" s="142" t="str">
        <f>IFERROR(VLOOKUP('DERS YÜKLERİ'!$B$19,T183:AA183,8,0),"")</f>
        <v/>
      </c>
      <c r="AS183" s="142" t="str">
        <f>IFERROR(VLOOKUP('DERS YÜKLERİ'!$B$20,T183:AA183,8,0),"")</f>
        <v/>
      </c>
      <c r="AT183" s="142" t="str">
        <f>IFERROR(VLOOKUP('DERS YÜKLERİ'!$B$21,T183:AA183,8,0),"")</f>
        <v/>
      </c>
      <c r="AU183" s="142" t="str">
        <f>IFERROR(VLOOKUP('DERS YÜKLERİ'!$B$22,T183:AA183,8,0),"")</f>
        <v/>
      </c>
      <c r="AV183" s="142" t="str">
        <f>IFERROR(VLOOKUP('DERS YÜKLERİ'!$B$23,T183:AA183,8,0),"")</f>
        <v/>
      </c>
      <c r="AW183" s="142" t="str">
        <f>IFERROR(VLOOKUP('DERS YÜKLERİ'!$B$25,T183:AA183,8,0),"")</f>
        <v/>
      </c>
      <c r="AX183" s="142" t="str">
        <f>IFERROR(VLOOKUP('DERS YÜKLERİ'!$B$26,T183:AA183,8,0),"")</f>
        <v/>
      </c>
      <c r="AY183" s="142" t="str">
        <f>IFERROR(VLOOKUP('DERS YÜKLERİ'!$B$27,T183:AA183,8,0),"")</f>
        <v/>
      </c>
      <c r="AZ183" s="142" t="str">
        <f>IFERROR(VLOOKUP('DERS YÜKLERİ'!$B$28,T183:AA183,8,0),"")</f>
        <v/>
      </c>
      <c r="BA183" s="142" t="str">
        <f>IFERROR(VLOOKUP('DERS YÜKLERİ'!$B$29,T183:AA183,8,0),"")</f>
        <v/>
      </c>
      <c r="BB183" s="142" t="str">
        <f>IFERROR(VLOOKUP('DERS YÜKLERİ'!$B$30,T183:AA183,8,0),"")</f>
        <v/>
      </c>
      <c r="BC183" s="142" t="str">
        <f>IFERROR(VLOOKUP('DERS YÜKLERİ'!$B$31,T183:AA183,8,0),"")</f>
        <v/>
      </c>
      <c r="BD183" s="142" t="str">
        <f>IFERROR(VLOOKUP('DERS YÜKLERİ'!$B$32,T183:AA183,8,0),"")</f>
        <v/>
      </c>
      <c r="BE183" s="142" t="str">
        <f>IFERROR(VLOOKUP('DERS YÜKLERİ'!$B$33,T183:AA183,8,0),"")</f>
        <v/>
      </c>
      <c r="BF183" s="142" t="str">
        <f>IFERROR(VLOOKUP('DERS YÜKLERİ'!$B$34,T183:AA183,8,0),"")</f>
        <v/>
      </c>
      <c r="BG183" s="142" t="str">
        <f>IFERROR(VLOOKUP('DERS YÜKLERİ'!$B$35,T183:AA183,8,0),"")</f>
        <v/>
      </c>
      <c r="BH183" s="142" t="str">
        <f>IFERROR(VLOOKUP('DERS YÜKLERİ'!$B$36,T183:AA183,8,0),"")</f>
        <v/>
      </c>
      <c r="BI183" s="142" t="str">
        <f>IFERROR(VLOOKUP('DERS YÜKLERİ'!$B$37,T183:AA183,8,0),"")</f>
        <v/>
      </c>
      <c r="BJ183" s="142" t="str">
        <f>IFERROR(VLOOKUP('DERS YÜKLERİ'!$B$38,T183:AA183,8,0),"")</f>
        <v/>
      </c>
      <c r="BK183" s="142" t="str">
        <f>IFERROR(VLOOKUP('DERS YÜKLERİ'!$B$39,T183:AA183,8,0),"")</f>
        <v/>
      </c>
      <c r="BL183" s="142" t="str">
        <f>IFERROR(VLOOKUP('DERS YÜKLERİ'!$B$40,T183:AA183,8,0),"")</f>
        <v/>
      </c>
      <c r="BM183" s="142" t="str">
        <f>IFERROR(VLOOKUP('DERS YÜKLERİ'!$B$41,T183:AA183,8,0),"")</f>
        <v/>
      </c>
      <c r="BN183" s="142" t="str">
        <f>IFERROR(VLOOKUP('DERS YÜKLERİ'!$B$42,T183:AA183,8,0),"")</f>
        <v/>
      </c>
      <c r="BO183" s="142" t="str">
        <f>IFERROR(VLOOKUP('DERS YÜKLERİ'!$B$43,T183:AA183,8,0),"")</f>
        <v/>
      </c>
      <c r="BP183" s="142" t="str">
        <f>IFERROR(VLOOKUP('DERS YÜKLERİ'!$B$44,T183:AA183,8,0),"")</f>
        <v/>
      </c>
      <c r="BQ183" s="142" t="str">
        <f>IFERROR(VLOOKUP('DERS YÜKLERİ'!$B$45,T183:AA183,8,0),"")</f>
        <v/>
      </c>
      <c r="BR183" s="142" t="str">
        <f>IFERROR(VLOOKUP('DERS YÜKLERİ'!$B$46,T183:AA183,8,0),"")</f>
        <v/>
      </c>
      <c r="BS183" s="142" t="str">
        <f>IFERROR(VLOOKUP('DERS YÜKLERİ'!$B$47,T183:AA183,8,0),"")</f>
        <v/>
      </c>
      <c r="BT183" s="26"/>
    </row>
    <row r="184" spans="1:72" ht="19.5" customHeight="1">
      <c r="A184" s="14"/>
      <c r="B184" s="16"/>
      <c r="C184" s="1062" t="s">
        <v>881</v>
      </c>
      <c r="D184" s="1018"/>
      <c r="E184" s="1018"/>
      <c r="F184" s="1018"/>
      <c r="G184" s="1018"/>
      <c r="H184" s="1018"/>
      <c r="I184" s="1018"/>
      <c r="J184" s="1018"/>
      <c r="K184" s="16"/>
      <c r="L184" s="121"/>
      <c r="M184" s="121"/>
      <c r="N184" s="20"/>
      <c r="O184" s="21"/>
      <c r="P184" s="21"/>
      <c r="Q184" s="21"/>
      <c r="R184" s="14"/>
      <c r="S184" s="10"/>
      <c r="T184" s="272"/>
      <c r="U184" s="283"/>
      <c r="V184" s="284"/>
      <c r="W184" s="272"/>
      <c r="X184" s="272"/>
      <c r="Y184" s="26"/>
      <c r="Z184" s="142"/>
      <c r="AA184" s="144"/>
      <c r="AB184" s="148" t="str">
        <f>IFERROR(VLOOKUP('DERS YÜKLERİ'!$B$3,T184:AA184,8,0),"")</f>
        <v/>
      </c>
      <c r="AC184" s="142" t="str">
        <f>IFERROR(VLOOKUP('DERS YÜKLERİ'!$B$4,T184:AA184,8,0),"")</f>
        <v/>
      </c>
      <c r="AD184" s="142" t="str">
        <f>IFERROR(VLOOKUP('DERS YÜKLERİ'!$B$5,T184:AA184,8,0),"")</f>
        <v/>
      </c>
      <c r="AE184" s="142" t="str">
        <f>IFERROR(VLOOKUP('DERS YÜKLERİ'!$B$6,T184:AA184,8,0),"")</f>
        <v/>
      </c>
      <c r="AF184" s="142" t="str">
        <f>IFERROR(VLOOKUP('DERS YÜKLERİ'!$B$7,T184:AA184,8,0),"")</f>
        <v/>
      </c>
      <c r="AG184" s="142" t="str">
        <f>IFERROR(VLOOKUP('DERS YÜKLERİ'!$B$8,T184:AA184,8,0),"")</f>
        <v/>
      </c>
      <c r="AH184" s="142" t="str">
        <f>IFERROR(VLOOKUP('DERS YÜKLERİ'!$B$9,T184:AA184,8,0),"")</f>
        <v/>
      </c>
      <c r="AI184" s="142" t="str">
        <f>IFERROR(VLOOKUP('DERS YÜKLERİ'!$B$10,T184:AA184,8,0),"")</f>
        <v/>
      </c>
      <c r="AJ184" s="142" t="str">
        <f>IFERROR(VLOOKUP('DERS YÜKLERİ'!$B$11,T184:AA184,8,0),"")</f>
        <v/>
      </c>
      <c r="AK184" s="142" t="str">
        <f>IFERROR(VLOOKUP('DERS YÜKLERİ'!$B$12,T184:AA184,8,0),"")</f>
        <v/>
      </c>
      <c r="AL184" s="142" t="str">
        <f>IFERROR(VLOOKUP('DERS YÜKLERİ'!$B$13,T184:AA184,8,0),"")</f>
        <v/>
      </c>
      <c r="AM184" s="142" t="str">
        <f>IFERROR(VLOOKUP('DERS YÜKLERİ'!$B$14,T184:AA184,8,0),"")</f>
        <v/>
      </c>
      <c r="AN184" s="142" t="str">
        <f>IFERROR(VLOOKUP('DERS YÜKLERİ'!$B$15,T184:AA184,8,0),"")</f>
        <v/>
      </c>
      <c r="AO184" s="142" t="str">
        <f>IFERROR(VLOOKUP('DERS YÜKLERİ'!$B$16,T184:AA184,8,0),"")</f>
        <v/>
      </c>
      <c r="AP184" s="142" t="str">
        <f>IFERROR(VLOOKUP('DERS YÜKLERİ'!$B$17,T184:AA184,8,0),"")</f>
        <v/>
      </c>
      <c r="AQ184" s="142" t="str">
        <f>IFERROR(VLOOKUP('DERS YÜKLERİ'!$B$18,T184:AA184,8,0),"")</f>
        <v/>
      </c>
      <c r="AR184" s="142" t="str">
        <f>IFERROR(VLOOKUP('DERS YÜKLERİ'!$B$19,T184:AA184,8,0),"")</f>
        <v/>
      </c>
      <c r="AS184" s="142" t="str">
        <f>IFERROR(VLOOKUP('DERS YÜKLERİ'!$B$20,T184:AA184,8,0),"")</f>
        <v/>
      </c>
      <c r="AT184" s="142" t="str">
        <f>IFERROR(VLOOKUP('DERS YÜKLERİ'!$B$21,T184:AA184,8,0),"")</f>
        <v/>
      </c>
      <c r="AU184" s="142" t="str">
        <f>IFERROR(VLOOKUP('DERS YÜKLERİ'!$B$22,T184:AA184,8,0),"")</f>
        <v/>
      </c>
      <c r="AV184" s="142" t="str">
        <f>IFERROR(VLOOKUP('DERS YÜKLERİ'!$B$23,T184:AA184,8,0),"")</f>
        <v/>
      </c>
      <c r="AW184" s="142" t="str">
        <f>IFERROR(VLOOKUP('DERS YÜKLERİ'!$B$25,T184:AA184,8,0),"")</f>
        <v/>
      </c>
      <c r="AX184" s="142" t="str">
        <f>IFERROR(VLOOKUP('DERS YÜKLERİ'!$B$26,T184:AA184,8,0),"")</f>
        <v/>
      </c>
      <c r="AY184" s="142" t="str">
        <f>IFERROR(VLOOKUP('DERS YÜKLERİ'!$B$27,T184:AA184,8,0),"")</f>
        <v/>
      </c>
      <c r="AZ184" s="142" t="str">
        <f>IFERROR(VLOOKUP('DERS YÜKLERİ'!$B$28,T184:AA184,8,0),"")</f>
        <v/>
      </c>
      <c r="BA184" s="142" t="str">
        <f>IFERROR(VLOOKUP('DERS YÜKLERİ'!$B$29,T184:AA184,8,0),"")</f>
        <v/>
      </c>
      <c r="BB184" s="142" t="str">
        <f>IFERROR(VLOOKUP('DERS YÜKLERİ'!$B$30,T184:AA184,8,0),"")</f>
        <v/>
      </c>
      <c r="BC184" s="142" t="str">
        <f>IFERROR(VLOOKUP('DERS YÜKLERİ'!$B$31,T184:AA184,8,0),"")</f>
        <v/>
      </c>
      <c r="BD184" s="142" t="str">
        <f>IFERROR(VLOOKUP('DERS YÜKLERİ'!$B$32,T184:AA184,8,0),"")</f>
        <v/>
      </c>
      <c r="BE184" s="142" t="str">
        <f>IFERROR(VLOOKUP('DERS YÜKLERİ'!$B$33,T184:AA184,8,0),"")</f>
        <v/>
      </c>
      <c r="BF184" s="142" t="str">
        <f>IFERROR(VLOOKUP('DERS YÜKLERİ'!$B$34,T184:AA184,8,0),"")</f>
        <v/>
      </c>
      <c r="BG184" s="142" t="str">
        <f>IFERROR(VLOOKUP('DERS YÜKLERİ'!$B$35,T184:AA184,8,0),"")</f>
        <v/>
      </c>
      <c r="BH184" s="142" t="str">
        <f>IFERROR(VLOOKUP('DERS YÜKLERİ'!$B$36,T184:AA184,8,0),"")</f>
        <v/>
      </c>
      <c r="BI184" s="142" t="str">
        <f>IFERROR(VLOOKUP('DERS YÜKLERİ'!$B$37,T184:AA184,8,0),"")</f>
        <v/>
      </c>
      <c r="BJ184" s="142" t="str">
        <f>IFERROR(VLOOKUP('DERS YÜKLERİ'!$B$38,T184:AA184,8,0),"")</f>
        <v/>
      </c>
      <c r="BK184" s="142" t="str">
        <f>IFERROR(VLOOKUP('DERS YÜKLERİ'!$B$39,T184:AA184,8,0),"")</f>
        <v/>
      </c>
      <c r="BL184" s="142" t="str">
        <f>IFERROR(VLOOKUP('DERS YÜKLERİ'!$B$40,T184:AA184,8,0),"")</f>
        <v/>
      </c>
      <c r="BM184" s="142" t="str">
        <f>IFERROR(VLOOKUP('DERS YÜKLERİ'!$B$41,T184:AA184,8,0),"")</f>
        <v/>
      </c>
      <c r="BN184" s="142" t="str">
        <f>IFERROR(VLOOKUP('DERS YÜKLERİ'!$B$42,T184:AA184,8,0),"")</f>
        <v/>
      </c>
      <c r="BO184" s="142" t="str">
        <f>IFERROR(VLOOKUP('DERS YÜKLERİ'!$B$43,T184:AA184,8,0),"")</f>
        <v/>
      </c>
      <c r="BP184" s="142" t="str">
        <f>IFERROR(VLOOKUP('DERS YÜKLERİ'!$B$44,T184:AA184,8,0),"")</f>
        <v/>
      </c>
      <c r="BQ184" s="142" t="str">
        <f>IFERROR(VLOOKUP('DERS YÜKLERİ'!$B$45,T184:AA184,8,0),"")</f>
        <v/>
      </c>
      <c r="BR184" s="142" t="str">
        <f>IFERROR(VLOOKUP('DERS YÜKLERİ'!$B$46,T184:AA184,8,0),"")</f>
        <v/>
      </c>
      <c r="BS184" s="142" t="str">
        <f>IFERROR(VLOOKUP('DERS YÜKLERİ'!$B$47,T184:AA184,8,0),"")</f>
        <v/>
      </c>
      <c r="BT184" s="26"/>
    </row>
    <row r="185" spans="1:72" ht="19.5" customHeight="1">
      <c r="A185" s="14"/>
      <c r="B185" s="30"/>
      <c r="C185" s="1063" t="s">
        <v>14</v>
      </c>
      <c r="D185" s="1060" t="s">
        <v>4</v>
      </c>
      <c r="E185" s="1060" t="s">
        <v>15</v>
      </c>
      <c r="F185" s="1064" t="s">
        <v>16</v>
      </c>
      <c r="G185" s="905" t="s">
        <v>17</v>
      </c>
      <c r="H185" s="1065" t="s">
        <v>18</v>
      </c>
      <c r="I185" s="1060" t="s">
        <v>882</v>
      </c>
      <c r="J185" s="1061" t="s">
        <v>882</v>
      </c>
      <c r="K185" s="1043" t="s">
        <v>21</v>
      </c>
      <c r="L185" s="121"/>
      <c r="M185" s="121"/>
      <c r="N185" s="20"/>
      <c r="O185" s="21"/>
      <c r="P185" s="21"/>
      <c r="Q185" s="21"/>
      <c r="R185" s="14"/>
      <c r="S185" s="10"/>
      <c r="T185" s="272"/>
      <c r="U185" s="283"/>
      <c r="V185" s="284"/>
      <c r="W185" s="272"/>
      <c r="X185" s="272"/>
      <c r="Y185" s="26"/>
      <c r="Z185" s="142"/>
      <c r="AA185" s="144"/>
      <c r="AB185" s="148" t="str">
        <f>IFERROR(VLOOKUP('DERS YÜKLERİ'!$B$3,T185:AA185,8,0),"")</f>
        <v/>
      </c>
      <c r="AC185" s="142" t="str">
        <f>IFERROR(VLOOKUP('DERS YÜKLERİ'!$B$4,T185:AA185,8,0),"")</f>
        <v/>
      </c>
      <c r="AD185" s="142" t="str">
        <f>IFERROR(VLOOKUP('DERS YÜKLERİ'!$B$5,T185:AA185,8,0),"")</f>
        <v/>
      </c>
      <c r="AE185" s="142" t="str">
        <f>IFERROR(VLOOKUP('DERS YÜKLERİ'!$B$6,T185:AA185,8,0),"")</f>
        <v/>
      </c>
      <c r="AF185" s="142" t="str">
        <f>IFERROR(VLOOKUP('DERS YÜKLERİ'!$B$7,T185:AA185,8,0),"")</f>
        <v/>
      </c>
      <c r="AG185" s="142" t="str">
        <f>IFERROR(VLOOKUP('DERS YÜKLERİ'!$B$8,T185:AA185,8,0),"")</f>
        <v/>
      </c>
      <c r="AH185" s="142" t="str">
        <f>IFERROR(VLOOKUP('DERS YÜKLERİ'!$B$9,T185:AA185,8,0),"")</f>
        <v/>
      </c>
      <c r="AI185" s="142" t="str">
        <f>IFERROR(VLOOKUP('DERS YÜKLERİ'!$B$10,T185:AA185,8,0),"")</f>
        <v/>
      </c>
      <c r="AJ185" s="142" t="str">
        <f>IFERROR(VLOOKUP('DERS YÜKLERİ'!$B$11,T185:AA185,8,0),"")</f>
        <v/>
      </c>
      <c r="AK185" s="142" t="str">
        <f>IFERROR(VLOOKUP('DERS YÜKLERİ'!$B$12,T185:AA185,8,0),"")</f>
        <v/>
      </c>
      <c r="AL185" s="142" t="str">
        <f>IFERROR(VLOOKUP('DERS YÜKLERİ'!$B$13,T185:AA185,8,0),"")</f>
        <v/>
      </c>
      <c r="AM185" s="142" t="str">
        <f>IFERROR(VLOOKUP('DERS YÜKLERİ'!$B$14,T185:AA185,8,0),"")</f>
        <v/>
      </c>
      <c r="AN185" s="142" t="str">
        <f>IFERROR(VLOOKUP('DERS YÜKLERİ'!$B$15,T185:AA185,8,0),"")</f>
        <v/>
      </c>
      <c r="AO185" s="142" t="str">
        <f>IFERROR(VLOOKUP('DERS YÜKLERİ'!$B$16,T185:AA185,8,0),"")</f>
        <v/>
      </c>
      <c r="AP185" s="142" t="str">
        <f>IFERROR(VLOOKUP('DERS YÜKLERİ'!$B$17,T185:AA185,8,0),"")</f>
        <v/>
      </c>
      <c r="AQ185" s="142" t="str">
        <f>IFERROR(VLOOKUP('DERS YÜKLERİ'!$B$18,T185:AA185,8,0),"")</f>
        <v/>
      </c>
      <c r="AR185" s="142" t="str">
        <f>IFERROR(VLOOKUP('DERS YÜKLERİ'!$B$19,T185:AA185,8,0),"")</f>
        <v/>
      </c>
      <c r="AS185" s="142" t="str">
        <f>IFERROR(VLOOKUP('DERS YÜKLERİ'!$B$20,T185:AA185,8,0),"")</f>
        <v/>
      </c>
      <c r="AT185" s="142" t="str">
        <f>IFERROR(VLOOKUP('DERS YÜKLERİ'!$B$21,T185:AA185,8,0),"")</f>
        <v/>
      </c>
      <c r="AU185" s="142" t="str">
        <f>IFERROR(VLOOKUP('DERS YÜKLERİ'!$B$22,T185:AA185,8,0),"")</f>
        <v/>
      </c>
      <c r="AV185" s="142" t="str">
        <f>IFERROR(VLOOKUP('DERS YÜKLERİ'!$B$23,T185:AA185,8,0),"")</f>
        <v/>
      </c>
      <c r="AW185" s="142" t="str">
        <f>IFERROR(VLOOKUP('DERS YÜKLERİ'!$B$25,T185:AA185,8,0),"")</f>
        <v/>
      </c>
      <c r="AX185" s="142" t="str">
        <f>IFERROR(VLOOKUP('DERS YÜKLERİ'!$B$26,T185:AA185,8,0),"")</f>
        <v/>
      </c>
      <c r="AY185" s="142" t="str">
        <f>IFERROR(VLOOKUP('DERS YÜKLERİ'!$B$27,T185:AA185,8,0),"")</f>
        <v/>
      </c>
      <c r="AZ185" s="142" t="str">
        <f>IFERROR(VLOOKUP('DERS YÜKLERİ'!$B$28,T185:AA185,8,0),"")</f>
        <v/>
      </c>
      <c r="BA185" s="142" t="str">
        <f>IFERROR(VLOOKUP('DERS YÜKLERİ'!$B$29,T185:AA185,8,0),"")</f>
        <v/>
      </c>
      <c r="BB185" s="142" t="str">
        <f>IFERROR(VLOOKUP('DERS YÜKLERİ'!$B$30,T185:AA185,8,0),"")</f>
        <v/>
      </c>
      <c r="BC185" s="142" t="str">
        <f>IFERROR(VLOOKUP('DERS YÜKLERİ'!$B$31,T185:AA185,8,0),"")</f>
        <v/>
      </c>
      <c r="BD185" s="142" t="str">
        <f>IFERROR(VLOOKUP('DERS YÜKLERİ'!$B$32,T185:AA185,8,0),"")</f>
        <v/>
      </c>
      <c r="BE185" s="142" t="str">
        <f>IFERROR(VLOOKUP('DERS YÜKLERİ'!$B$33,T185:AA185,8,0),"")</f>
        <v/>
      </c>
      <c r="BF185" s="142" t="str">
        <f>IFERROR(VLOOKUP('DERS YÜKLERİ'!$B$34,T185:AA185,8,0),"")</f>
        <v/>
      </c>
      <c r="BG185" s="142" t="str">
        <f>IFERROR(VLOOKUP('DERS YÜKLERİ'!$B$35,T185:AA185,8,0),"")</f>
        <v/>
      </c>
      <c r="BH185" s="142" t="str">
        <f>IFERROR(VLOOKUP('DERS YÜKLERİ'!$B$36,T185:AA185,8,0),"")</f>
        <v/>
      </c>
      <c r="BI185" s="142" t="str">
        <f>IFERROR(VLOOKUP('DERS YÜKLERİ'!$B$37,T185:AA185,8,0),"")</f>
        <v/>
      </c>
      <c r="BJ185" s="142" t="str">
        <f>IFERROR(VLOOKUP('DERS YÜKLERİ'!$B$38,T185:AA185,8,0),"")</f>
        <v/>
      </c>
      <c r="BK185" s="142" t="str">
        <f>IFERROR(VLOOKUP('DERS YÜKLERİ'!$B$39,T185:AA185,8,0),"")</f>
        <v/>
      </c>
      <c r="BL185" s="142" t="str">
        <f>IFERROR(VLOOKUP('DERS YÜKLERİ'!$B$40,T185:AA185,8,0),"")</f>
        <v/>
      </c>
      <c r="BM185" s="142" t="str">
        <f>IFERROR(VLOOKUP('DERS YÜKLERİ'!$B$41,T185:AA185,8,0),"")</f>
        <v/>
      </c>
      <c r="BN185" s="142" t="str">
        <f>IFERROR(VLOOKUP('DERS YÜKLERİ'!$B$42,T185:AA185,8,0),"")</f>
        <v/>
      </c>
      <c r="BO185" s="142" t="str">
        <f>IFERROR(VLOOKUP('DERS YÜKLERİ'!$B$43,T185:AA185,8,0),"")</f>
        <v/>
      </c>
      <c r="BP185" s="142" t="str">
        <f>IFERROR(VLOOKUP('DERS YÜKLERİ'!$B$44,T185:AA185,8,0),"")</f>
        <v/>
      </c>
      <c r="BQ185" s="142" t="str">
        <f>IFERROR(VLOOKUP('DERS YÜKLERİ'!$B$45,T185:AA185,8,0),"")</f>
        <v/>
      </c>
      <c r="BR185" s="142" t="str">
        <f>IFERROR(VLOOKUP('DERS YÜKLERİ'!$B$46,T185:AA185,8,0),"")</f>
        <v/>
      </c>
      <c r="BS185" s="142" t="str">
        <f>IFERROR(VLOOKUP('DERS YÜKLERİ'!$B$47,T185:AA185,8,0),"")</f>
        <v/>
      </c>
      <c r="BT185" s="26"/>
    </row>
    <row r="186" spans="1:72" ht="19.5" customHeight="1">
      <c r="A186" s="14"/>
      <c r="B186" s="30"/>
      <c r="C186" s="1033"/>
      <c r="D186" s="1035"/>
      <c r="E186" s="1035"/>
      <c r="F186" s="1035"/>
      <c r="G186" s="906" t="s">
        <v>45</v>
      </c>
      <c r="H186" s="1035"/>
      <c r="I186" s="1035"/>
      <c r="J186" s="1042"/>
      <c r="K186" s="1044"/>
      <c r="L186" s="121"/>
      <c r="M186" s="121"/>
      <c r="N186" s="20"/>
      <c r="O186" s="21"/>
      <c r="P186" s="21"/>
      <c r="Q186" s="21"/>
      <c r="R186" s="14"/>
      <c r="S186" s="10"/>
      <c r="T186" s="272"/>
      <c r="U186" s="283"/>
      <c r="V186" s="284"/>
      <c r="W186" s="272"/>
      <c r="X186" s="272"/>
      <c r="Y186" s="26"/>
      <c r="Z186" s="142"/>
      <c r="AA186" s="144"/>
      <c r="AB186" s="148" t="str">
        <f>IFERROR(VLOOKUP('DERS YÜKLERİ'!$B$3,T186:AA186,8,0),"")</f>
        <v/>
      </c>
      <c r="AC186" s="142" t="str">
        <f>IFERROR(VLOOKUP('DERS YÜKLERİ'!$B$4,T186:AA186,8,0),"")</f>
        <v/>
      </c>
      <c r="AD186" s="142" t="str">
        <f>IFERROR(VLOOKUP('DERS YÜKLERİ'!$B$5,T186:AA186,8,0),"")</f>
        <v/>
      </c>
      <c r="AE186" s="142" t="str">
        <f>IFERROR(VLOOKUP('DERS YÜKLERİ'!$B$6,T186:AA186,8,0),"")</f>
        <v/>
      </c>
      <c r="AF186" s="142" t="str">
        <f>IFERROR(VLOOKUP('DERS YÜKLERİ'!$B$7,T186:AA186,8,0),"")</f>
        <v/>
      </c>
      <c r="AG186" s="142" t="str">
        <f>IFERROR(VLOOKUP('DERS YÜKLERİ'!$B$8,T186:AA186,8,0),"")</f>
        <v/>
      </c>
      <c r="AH186" s="142" t="str">
        <f>IFERROR(VLOOKUP('DERS YÜKLERİ'!$B$9,T186:AA186,8,0),"")</f>
        <v/>
      </c>
      <c r="AI186" s="142" t="str">
        <f>IFERROR(VLOOKUP('DERS YÜKLERİ'!$B$10,T186:AA186,8,0),"")</f>
        <v/>
      </c>
      <c r="AJ186" s="142" t="str">
        <f>IFERROR(VLOOKUP('DERS YÜKLERİ'!$B$11,T186:AA186,8,0),"")</f>
        <v/>
      </c>
      <c r="AK186" s="142" t="str">
        <f>IFERROR(VLOOKUP('DERS YÜKLERİ'!$B$12,T186:AA186,8,0),"")</f>
        <v/>
      </c>
      <c r="AL186" s="142" t="str">
        <f>IFERROR(VLOOKUP('DERS YÜKLERİ'!$B$13,T186:AA186,8,0),"")</f>
        <v/>
      </c>
      <c r="AM186" s="142" t="str">
        <f>IFERROR(VLOOKUP('DERS YÜKLERİ'!$B$14,T186:AA186,8,0),"")</f>
        <v/>
      </c>
      <c r="AN186" s="142" t="str">
        <f>IFERROR(VLOOKUP('DERS YÜKLERİ'!$B$15,T186:AA186,8,0),"")</f>
        <v/>
      </c>
      <c r="AO186" s="142" t="str">
        <f>IFERROR(VLOOKUP('DERS YÜKLERİ'!$B$16,T186:AA186,8,0),"")</f>
        <v/>
      </c>
      <c r="AP186" s="142" t="str">
        <f>IFERROR(VLOOKUP('DERS YÜKLERİ'!$B$17,T186:AA186,8,0),"")</f>
        <v/>
      </c>
      <c r="AQ186" s="142" t="str">
        <f>IFERROR(VLOOKUP('DERS YÜKLERİ'!$B$18,T186:AA186,8,0),"")</f>
        <v/>
      </c>
      <c r="AR186" s="142" t="str">
        <f>IFERROR(VLOOKUP('DERS YÜKLERİ'!$B$19,T186:AA186,8,0),"")</f>
        <v/>
      </c>
      <c r="AS186" s="142" t="str">
        <f>IFERROR(VLOOKUP('DERS YÜKLERİ'!$B$20,T186:AA186,8,0),"")</f>
        <v/>
      </c>
      <c r="AT186" s="142" t="str">
        <f>IFERROR(VLOOKUP('DERS YÜKLERİ'!$B$21,T186:AA186,8,0),"")</f>
        <v/>
      </c>
      <c r="AU186" s="142" t="str">
        <f>IFERROR(VLOOKUP('DERS YÜKLERİ'!$B$22,T186:AA186,8,0),"")</f>
        <v/>
      </c>
      <c r="AV186" s="142" t="str">
        <f>IFERROR(VLOOKUP('DERS YÜKLERİ'!$B$23,T186:AA186,8,0),"")</f>
        <v/>
      </c>
      <c r="AW186" s="142" t="str">
        <f>IFERROR(VLOOKUP('DERS YÜKLERİ'!$B$25,T186:AA186,8,0),"")</f>
        <v/>
      </c>
      <c r="AX186" s="142" t="str">
        <f>IFERROR(VLOOKUP('DERS YÜKLERİ'!$B$26,T186:AA186,8,0),"")</f>
        <v/>
      </c>
      <c r="AY186" s="142" t="str">
        <f>IFERROR(VLOOKUP('DERS YÜKLERİ'!$B$27,T186:AA186,8,0),"")</f>
        <v/>
      </c>
      <c r="AZ186" s="142" t="str">
        <f>IFERROR(VLOOKUP('DERS YÜKLERİ'!$B$28,T186:AA186,8,0),"")</f>
        <v/>
      </c>
      <c r="BA186" s="142" t="str">
        <f>IFERROR(VLOOKUP('DERS YÜKLERİ'!$B$29,T186:AA186,8,0),"")</f>
        <v/>
      </c>
      <c r="BB186" s="142" t="str">
        <f>IFERROR(VLOOKUP('DERS YÜKLERİ'!$B$30,T186:AA186,8,0),"")</f>
        <v/>
      </c>
      <c r="BC186" s="142" t="str">
        <f>IFERROR(VLOOKUP('DERS YÜKLERİ'!$B$31,T186:AA186,8,0),"")</f>
        <v/>
      </c>
      <c r="BD186" s="142" t="str">
        <f>IFERROR(VLOOKUP('DERS YÜKLERİ'!$B$32,T186:AA186,8,0),"")</f>
        <v/>
      </c>
      <c r="BE186" s="142" t="str">
        <f>IFERROR(VLOOKUP('DERS YÜKLERİ'!$B$33,T186:AA186,8,0),"")</f>
        <v/>
      </c>
      <c r="BF186" s="142" t="str">
        <f>IFERROR(VLOOKUP('DERS YÜKLERİ'!$B$34,T186:AA186,8,0),"")</f>
        <v/>
      </c>
      <c r="BG186" s="142" t="str">
        <f>IFERROR(VLOOKUP('DERS YÜKLERİ'!$B$35,T186:AA186,8,0),"")</f>
        <v/>
      </c>
      <c r="BH186" s="142" t="str">
        <f>IFERROR(VLOOKUP('DERS YÜKLERİ'!$B$36,T186:AA186,8,0),"")</f>
        <v/>
      </c>
      <c r="BI186" s="142" t="str">
        <f>IFERROR(VLOOKUP('DERS YÜKLERİ'!$B$37,T186:AA186,8,0),"")</f>
        <v/>
      </c>
      <c r="BJ186" s="142" t="str">
        <f>IFERROR(VLOOKUP('DERS YÜKLERİ'!$B$38,T186:AA186,8,0),"")</f>
        <v/>
      </c>
      <c r="BK186" s="142" t="str">
        <f>IFERROR(VLOOKUP('DERS YÜKLERİ'!$B$39,T186:AA186,8,0),"")</f>
        <v/>
      </c>
      <c r="BL186" s="142" t="str">
        <f>IFERROR(VLOOKUP('DERS YÜKLERİ'!$B$40,T186:AA186,8,0),"")</f>
        <v/>
      </c>
      <c r="BM186" s="142" t="str">
        <f>IFERROR(VLOOKUP('DERS YÜKLERİ'!$B$41,T186:AA186,8,0),"")</f>
        <v/>
      </c>
      <c r="BN186" s="142" t="str">
        <f>IFERROR(VLOOKUP('DERS YÜKLERİ'!$B$42,T186:AA186,8,0),"")</f>
        <v/>
      </c>
      <c r="BO186" s="142" t="str">
        <f>IFERROR(VLOOKUP('DERS YÜKLERİ'!$B$43,T186:AA186,8,0),"")</f>
        <v/>
      </c>
      <c r="BP186" s="142" t="str">
        <f>IFERROR(VLOOKUP('DERS YÜKLERİ'!$B$44,T186:AA186,8,0),"")</f>
        <v/>
      </c>
      <c r="BQ186" s="142" t="str">
        <f>IFERROR(VLOOKUP('DERS YÜKLERİ'!$B$45,T186:AA186,8,0),"")</f>
        <v/>
      </c>
      <c r="BR186" s="142" t="str">
        <f>IFERROR(VLOOKUP('DERS YÜKLERİ'!$B$46,T186:AA186,8,0),"")</f>
        <v/>
      </c>
      <c r="BS186" s="142" t="str">
        <f>IFERROR(VLOOKUP('DERS YÜKLERİ'!$B$47,T186:AA186,8,0),"")</f>
        <v/>
      </c>
      <c r="BT186" s="26"/>
    </row>
    <row r="187" spans="1:72" ht="19.5" customHeight="1">
      <c r="A187" s="14"/>
      <c r="B187" s="471"/>
      <c r="C187" s="920" t="s">
        <v>181</v>
      </c>
      <c r="D187" s="201" t="s">
        <v>883</v>
      </c>
      <c r="E187" s="387" t="s">
        <v>517</v>
      </c>
      <c r="F187" s="117"/>
      <c r="G187" s="387" t="s">
        <v>880</v>
      </c>
      <c r="H187" s="387">
        <v>5</v>
      </c>
      <c r="I187" s="201"/>
      <c r="J187" s="202"/>
      <c r="K187" s="120"/>
      <c r="L187" s="121"/>
      <c r="M187" s="121" t="str">
        <f>IFERROR(VLOOKUP(I187,'LİSTE-FORMÜLLER'!$B$2:$C$89,2,0),"*")</f>
        <v>*</v>
      </c>
      <c r="N187" s="20"/>
      <c r="O187" s="21"/>
      <c r="P187" s="21"/>
      <c r="Q187" s="21"/>
      <c r="R187" s="14"/>
      <c r="S187" s="10"/>
      <c r="T187" s="272"/>
      <c r="U187" s="283"/>
      <c r="V187" s="284"/>
      <c r="W187" s="272"/>
      <c r="X187" s="272"/>
      <c r="Y187" s="26"/>
      <c r="Z187" s="142"/>
      <c r="AA187" s="144"/>
      <c r="AB187" s="148" t="str">
        <f>IFERROR(VLOOKUP('DERS YÜKLERİ'!$B$3,T187:AA187,8,0),"")</f>
        <v/>
      </c>
      <c r="AC187" s="142" t="str">
        <f>IFERROR(VLOOKUP('DERS YÜKLERİ'!$B$4,T187:AA187,8,0),"")</f>
        <v/>
      </c>
      <c r="AD187" s="142" t="str">
        <f>IFERROR(VLOOKUP('DERS YÜKLERİ'!$B$5,T187:AA187,8,0),"")</f>
        <v/>
      </c>
      <c r="AE187" s="142" t="str">
        <f>IFERROR(VLOOKUP('DERS YÜKLERİ'!$B$6,T187:AA187,8,0),"")</f>
        <v/>
      </c>
      <c r="AF187" s="142" t="str">
        <f>IFERROR(VLOOKUP('DERS YÜKLERİ'!$B$7,T187:AA187,8,0),"")</f>
        <v/>
      </c>
      <c r="AG187" s="142" t="str">
        <f>IFERROR(VLOOKUP('DERS YÜKLERİ'!$B$8,T187:AA187,8,0),"")</f>
        <v/>
      </c>
      <c r="AH187" s="142" t="str">
        <f>IFERROR(VLOOKUP('DERS YÜKLERİ'!$B$9,T187:AA187,8,0),"")</f>
        <v/>
      </c>
      <c r="AI187" s="142" t="str">
        <f>IFERROR(VLOOKUP('DERS YÜKLERİ'!$B$10,T187:AA187,8,0),"")</f>
        <v/>
      </c>
      <c r="AJ187" s="142" t="str">
        <f>IFERROR(VLOOKUP('DERS YÜKLERİ'!$B$11,T187:AA187,8,0),"")</f>
        <v/>
      </c>
      <c r="AK187" s="142" t="str">
        <f>IFERROR(VLOOKUP('DERS YÜKLERİ'!$B$12,T187:AA187,8,0),"")</f>
        <v/>
      </c>
      <c r="AL187" s="142" t="str">
        <f>IFERROR(VLOOKUP('DERS YÜKLERİ'!$B$13,T187:AA187,8,0),"")</f>
        <v/>
      </c>
      <c r="AM187" s="142" t="str">
        <f>IFERROR(VLOOKUP('DERS YÜKLERİ'!$B$14,T187:AA187,8,0),"")</f>
        <v/>
      </c>
      <c r="AN187" s="142" t="str">
        <f>IFERROR(VLOOKUP('DERS YÜKLERİ'!$B$15,T187:AA187,8,0),"")</f>
        <v/>
      </c>
      <c r="AO187" s="142" t="str">
        <f>IFERROR(VLOOKUP('DERS YÜKLERİ'!$B$16,T187:AA187,8,0),"")</f>
        <v/>
      </c>
      <c r="AP187" s="142" t="str">
        <f>IFERROR(VLOOKUP('DERS YÜKLERİ'!$B$17,T187:AA187,8,0),"")</f>
        <v/>
      </c>
      <c r="AQ187" s="142" t="str">
        <f>IFERROR(VLOOKUP('DERS YÜKLERİ'!$B$18,T187:AA187,8,0),"")</f>
        <v/>
      </c>
      <c r="AR187" s="142" t="str">
        <f>IFERROR(VLOOKUP('DERS YÜKLERİ'!$B$19,T187:AA187,8,0),"")</f>
        <v/>
      </c>
      <c r="AS187" s="142" t="str">
        <f>IFERROR(VLOOKUP('DERS YÜKLERİ'!$B$20,T187:AA187,8,0),"")</f>
        <v/>
      </c>
      <c r="AT187" s="142" t="str">
        <f>IFERROR(VLOOKUP('DERS YÜKLERİ'!$B$21,T187:AA187,8,0),"")</f>
        <v/>
      </c>
      <c r="AU187" s="142" t="str">
        <f>IFERROR(VLOOKUP('DERS YÜKLERİ'!$B$22,T187:AA187,8,0),"")</f>
        <v/>
      </c>
      <c r="AV187" s="142" t="str">
        <f>IFERROR(VLOOKUP('DERS YÜKLERİ'!$B$23,T187:AA187,8,0),"")</f>
        <v/>
      </c>
      <c r="AW187" s="142" t="str">
        <f>IFERROR(VLOOKUP('DERS YÜKLERİ'!$B$25,T187:AA187,8,0),"")</f>
        <v/>
      </c>
      <c r="AX187" s="142" t="str">
        <f>IFERROR(VLOOKUP('DERS YÜKLERİ'!$B$26,T187:AA187,8,0),"")</f>
        <v/>
      </c>
      <c r="AY187" s="142" t="str">
        <f>IFERROR(VLOOKUP('DERS YÜKLERİ'!$B$27,T187:AA187,8,0),"")</f>
        <v/>
      </c>
      <c r="AZ187" s="142" t="str">
        <f>IFERROR(VLOOKUP('DERS YÜKLERİ'!$B$28,T187:AA187,8,0),"")</f>
        <v/>
      </c>
      <c r="BA187" s="142" t="str">
        <f>IFERROR(VLOOKUP('DERS YÜKLERİ'!$B$29,T187:AA187,8,0),"")</f>
        <v/>
      </c>
      <c r="BB187" s="142" t="str">
        <f>IFERROR(VLOOKUP('DERS YÜKLERİ'!$B$30,T187:AA187,8,0),"")</f>
        <v/>
      </c>
      <c r="BC187" s="142" t="str">
        <f>IFERROR(VLOOKUP('DERS YÜKLERİ'!$B$31,T187:AA187,8,0),"")</f>
        <v/>
      </c>
      <c r="BD187" s="142" t="str">
        <f>IFERROR(VLOOKUP('DERS YÜKLERİ'!$B$32,T187:AA187,8,0),"")</f>
        <v/>
      </c>
      <c r="BE187" s="142" t="str">
        <f>IFERROR(VLOOKUP('DERS YÜKLERİ'!$B$33,T187:AA187,8,0),"")</f>
        <v/>
      </c>
      <c r="BF187" s="142" t="str">
        <f>IFERROR(VLOOKUP('DERS YÜKLERİ'!$B$34,T187:AA187,8,0),"")</f>
        <v/>
      </c>
      <c r="BG187" s="142" t="str">
        <f>IFERROR(VLOOKUP('DERS YÜKLERİ'!$B$35,T187:AA187,8,0),"")</f>
        <v/>
      </c>
      <c r="BH187" s="142" t="str">
        <f>IFERROR(VLOOKUP('DERS YÜKLERİ'!$B$36,T187:AA187,8,0),"")</f>
        <v/>
      </c>
      <c r="BI187" s="142" t="str">
        <f>IFERROR(VLOOKUP('DERS YÜKLERİ'!$B$37,T187:AA187,8,0),"")</f>
        <v/>
      </c>
      <c r="BJ187" s="142" t="str">
        <f>IFERROR(VLOOKUP('DERS YÜKLERİ'!$B$38,T187:AA187,8,0),"")</f>
        <v/>
      </c>
      <c r="BK187" s="142" t="str">
        <f>IFERROR(VLOOKUP('DERS YÜKLERİ'!$B$39,T187:AA187,8,0),"")</f>
        <v/>
      </c>
      <c r="BL187" s="142" t="str">
        <f>IFERROR(VLOOKUP('DERS YÜKLERİ'!$B$40,T187:AA187,8,0),"")</f>
        <v/>
      </c>
      <c r="BM187" s="142" t="str">
        <f>IFERROR(VLOOKUP('DERS YÜKLERİ'!$B$41,T187:AA187,8,0),"")</f>
        <v/>
      </c>
      <c r="BN187" s="142" t="str">
        <f>IFERROR(VLOOKUP('DERS YÜKLERİ'!$B$42,T187:AA187,8,0),"")</f>
        <v/>
      </c>
      <c r="BO187" s="142" t="str">
        <f>IFERROR(VLOOKUP('DERS YÜKLERİ'!$B$43,T187:AA187,8,0),"")</f>
        <v/>
      </c>
      <c r="BP187" s="142" t="str">
        <f>IFERROR(VLOOKUP('DERS YÜKLERİ'!$B$44,T187:AA187,8,0),"")</f>
        <v/>
      </c>
      <c r="BQ187" s="142" t="str">
        <f>IFERROR(VLOOKUP('DERS YÜKLERİ'!$B$45,T187:AA187,8,0),"")</f>
        <v/>
      </c>
      <c r="BR187" s="142" t="str">
        <f>IFERROR(VLOOKUP('DERS YÜKLERİ'!$B$46,T187:AA187,8,0),"")</f>
        <v/>
      </c>
      <c r="BS187" s="142" t="str">
        <f>IFERROR(VLOOKUP('DERS YÜKLERİ'!$B$47,T187:AA187,8,0),"")</f>
        <v/>
      </c>
      <c r="BT187" s="26"/>
    </row>
    <row r="188" spans="1:72" ht="19.5" customHeight="1">
      <c r="A188" s="14"/>
      <c r="B188" s="30"/>
      <c r="C188" s="922" t="s">
        <v>871</v>
      </c>
      <c r="D188" s="923" t="s">
        <v>884</v>
      </c>
      <c r="E188" s="923" t="s">
        <v>517</v>
      </c>
      <c r="F188" s="924" t="s">
        <v>167</v>
      </c>
      <c r="G188" s="925" t="s">
        <v>880</v>
      </c>
      <c r="H188" s="925">
        <v>5</v>
      </c>
      <c r="I188" s="926"/>
      <c r="J188" s="927"/>
      <c r="K188" s="269"/>
      <c r="L188" s="121"/>
      <c r="M188" s="121"/>
      <c r="N188" s="20"/>
      <c r="O188" s="21"/>
      <c r="P188" s="21"/>
      <c r="Q188" s="21"/>
      <c r="R188" s="14"/>
      <c r="S188" s="10"/>
      <c r="T188" s="272"/>
      <c r="U188" s="283"/>
      <c r="V188" s="284"/>
      <c r="W188" s="272"/>
      <c r="X188" s="272"/>
      <c r="Y188" s="26"/>
      <c r="Z188" s="142"/>
      <c r="AA188" s="144"/>
      <c r="AB188" s="148" t="str">
        <f>IFERROR(VLOOKUP('DERS YÜKLERİ'!$B$3,T188:AA188,8,0),"")</f>
        <v/>
      </c>
      <c r="AC188" s="142" t="str">
        <f>IFERROR(VLOOKUP('DERS YÜKLERİ'!$B$4,T188:AA188,8,0),"")</f>
        <v/>
      </c>
      <c r="AD188" s="142" t="str">
        <f>IFERROR(VLOOKUP('DERS YÜKLERİ'!$B$5,T188:AA188,8,0),"")</f>
        <v/>
      </c>
      <c r="AE188" s="142" t="str">
        <f>IFERROR(VLOOKUP('DERS YÜKLERİ'!$B$6,T188:AA188,8,0),"")</f>
        <v/>
      </c>
      <c r="AF188" s="142" t="str">
        <f>IFERROR(VLOOKUP('DERS YÜKLERİ'!$B$7,T188:AA188,8,0),"")</f>
        <v/>
      </c>
      <c r="AG188" s="142" t="str">
        <f>IFERROR(VLOOKUP('DERS YÜKLERİ'!$B$8,T188:AA188,8,0),"")</f>
        <v/>
      </c>
      <c r="AH188" s="142" t="str">
        <f>IFERROR(VLOOKUP('DERS YÜKLERİ'!$B$9,T188:AA188,8,0),"")</f>
        <v/>
      </c>
      <c r="AI188" s="142" t="str">
        <f>IFERROR(VLOOKUP('DERS YÜKLERİ'!$B$10,T188:AA188,8,0),"")</f>
        <v/>
      </c>
      <c r="AJ188" s="142" t="str">
        <f>IFERROR(VLOOKUP('DERS YÜKLERİ'!$B$11,T188:AA188,8,0),"")</f>
        <v/>
      </c>
      <c r="AK188" s="142" t="str">
        <f>IFERROR(VLOOKUP('DERS YÜKLERİ'!$B$12,T188:AA188,8,0),"")</f>
        <v/>
      </c>
      <c r="AL188" s="142" t="str">
        <f>IFERROR(VLOOKUP('DERS YÜKLERİ'!$B$13,T188:AA188,8,0),"")</f>
        <v/>
      </c>
      <c r="AM188" s="142" t="str">
        <f>IFERROR(VLOOKUP('DERS YÜKLERİ'!$B$14,T188:AA188,8,0),"")</f>
        <v/>
      </c>
      <c r="AN188" s="142" t="str">
        <f>IFERROR(VLOOKUP('DERS YÜKLERİ'!$B$15,T188:AA188,8,0),"")</f>
        <v/>
      </c>
      <c r="AO188" s="142" t="str">
        <f>IFERROR(VLOOKUP('DERS YÜKLERİ'!$B$16,T188:AA188,8,0),"")</f>
        <v/>
      </c>
      <c r="AP188" s="142" t="str">
        <f>IFERROR(VLOOKUP('DERS YÜKLERİ'!$B$17,T188:AA188,8,0),"")</f>
        <v/>
      </c>
      <c r="AQ188" s="142" t="str">
        <f>IFERROR(VLOOKUP('DERS YÜKLERİ'!$B$18,T188:AA188,8,0),"")</f>
        <v/>
      </c>
      <c r="AR188" s="142" t="str">
        <f>IFERROR(VLOOKUP('DERS YÜKLERİ'!$B$19,T188:AA188,8,0),"")</f>
        <v/>
      </c>
      <c r="AS188" s="142" t="str">
        <f>IFERROR(VLOOKUP('DERS YÜKLERİ'!$B$20,T188:AA188,8,0),"")</f>
        <v/>
      </c>
      <c r="AT188" s="142" t="str">
        <f>IFERROR(VLOOKUP('DERS YÜKLERİ'!$B$21,T188:AA188,8,0),"")</f>
        <v/>
      </c>
      <c r="AU188" s="142" t="str">
        <f>IFERROR(VLOOKUP('DERS YÜKLERİ'!$B$22,T188:AA188,8,0),"")</f>
        <v/>
      </c>
      <c r="AV188" s="142" t="str">
        <f>IFERROR(VLOOKUP('DERS YÜKLERİ'!$B$23,T188:AA188,8,0),"")</f>
        <v/>
      </c>
      <c r="AW188" s="142" t="str">
        <f>IFERROR(VLOOKUP('DERS YÜKLERİ'!$B$25,T188:AA188,8,0),"")</f>
        <v/>
      </c>
      <c r="AX188" s="142" t="str">
        <f>IFERROR(VLOOKUP('DERS YÜKLERİ'!$B$26,T188:AA188,8,0),"")</f>
        <v/>
      </c>
      <c r="AY188" s="142" t="str">
        <f>IFERROR(VLOOKUP('DERS YÜKLERİ'!$B$27,T188:AA188,8,0),"")</f>
        <v/>
      </c>
      <c r="AZ188" s="142" t="str">
        <f>IFERROR(VLOOKUP('DERS YÜKLERİ'!$B$28,T188:AA188,8,0),"")</f>
        <v/>
      </c>
      <c r="BA188" s="142" t="str">
        <f>IFERROR(VLOOKUP('DERS YÜKLERİ'!$B$29,T188:AA188,8,0),"")</f>
        <v/>
      </c>
      <c r="BB188" s="142" t="str">
        <f>IFERROR(VLOOKUP('DERS YÜKLERİ'!$B$30,T188:AA188,8,0),"")</f>
        <v/>
      </c>
      <c r="BC188" s="142" t="str">
        <f>IFERROR(VLOOKUP('DERS YÜKLERİ'!$B$31,T188:AA188,8,0),"")</f>
        <v/>
      </c>
      <c r="BD188" s="142" t="str">
        <f>IFERROR(VLOOKUP('DERS YÜKLERİ'!$B$32,T188:AA188,8,0),"")</f>
        <v/>
      </c>
      <c r="BE188" s="142" t="str">
        <f>IFERROR(VLOOKUP('DERS YÜKLERİ'!$B$33,T188:AA188,8,0),"")</f>
        <v/>
      </c>
      <c r="BF188" s="142" t="str">
        <f>IFERROR(VLOOKUP('DERS YÜKLERİ'!$B$34,T188:AA188,8,0),"")</f>
        <v/>
      </c>
      <c r="BG188" s="142" t="str">
        <f>IFERROR(VLOOKUP('DERS YÜKLERİ'!$B$35,T188:AA188,8,0),"")</f>
        <v/>
      </c>
      <c r="BH188" s="142" t="str">
        <f>IFERROR(VLOOKUP('DERS YÜKLERİ'!$B$36,T188:AA188,8,0),"")</f>
        <v/>
      </c>
      <c r="BI188" s="142" t="str">
        <f>IFERROR(VLOOKUP('DERS YÜKLERİ'!$B$37,T188:AA188,8,0),"")</f>
        <v/>
      </c>
      <c r="BJ188" s="142" t="str">
        <f>IFERROR(VLOOKUP('DERS YÜKLERİ'!$B$38,T188:AA188,8,0),"")</f>
        <v/>
      </c>
      <c r="BK188" s="142" t="str">
        <f>IFERROR(VLOOKUP('DERS YÜKLERİ'!$B$39,T188:AA188,8,0),"")</f>
        <v/>
      </c>
      <c r="BL188" s="142" t="str">
        <f>IFERROR(VLOOKUP('DERS YÜKLERİ'!$B$40,T188:AA188,8,0),"")</f>
        <v/>
      </c>
      <c r="BM188" s="142" t="str">
        <f>IFERROR(VLOOKUP('DERS YÜKLERİ'!$B$41,T188:AA188,8,0),"")</f>
        <v/>
      </c>
      <c r="BN188" s="142" t="str">
        <f>IFERROR(VLOOKUP('DERS YÜKLERİ'!$B$42,T188:AA188,8,0),"")</f>
        <v/>
      </c>
      <c r="BO188" s="142" t="str">
        <f>IFERROR(VLOOKUP('DERS YÜKLERİ'!$B$43,T188:AA188,8,0),"")</f>
        <v/>
      </c>
      <c r="BP188" s="142" t="str">
        <f>IFERROR(VLOOKUP('DERS YÜKLERİ'!$B$44,T188:AA188,8,0),"")</f>
        <v/>
      </c>
      <c r="BQ188" s="142" t="str">
        <f>IFERROR(VLOOKUP('DERS YÜKLERİ'!$B$45,T188:AA188,8,0),"")</f>
        <v/>
      </c>
      <c r="BR188" s="142" t="str">
        <f>IFERROR(VLOOKUP('DERS YÜKLERİ'!$B$46,T188:AA188,8,0),"")</f>
        <v/>
      </c>
      <c r="BS188" s="142" t="str">
        <f>IFERROR(VLOOKUP('DERS YÜKLERİ'!$B$47,T188:AA188,8,0),"")</f>
        <v/>
      </c>
      <c r="BT188" s="26"/>
    </row>
    <row r="189" spans="1:72" ht="28.5" customHeight="1">
      <c r="A189" s="928"/>
      <c r="B189" s="929"/>
      <c r="C189" s="929"/>
      <c r="D189" s="930"/>
      <c r="E189" s="930"/>
      <c r="F189" s="931"/>
      <c r="G189" s="930"/>
      <c r="H189" s="930"/>
      <c r="I189" s="932"/>
      <c r="J189" s="933"/>
      <c r="K189" s="934"/>
      <c r="L189" s="121"/>
      <c r="M189" s="121"/>
      <c r="N189" s="935"/>
      <c r="O189" s="935"/>
      <c r="P189" s="935"/>
      <c r="Q189" s="935"/>
      <c r="R189" s="936"/>
      <c r="S189" s="10"/>
      <c r="T189" s="272"/>
      <c r="U189" s="283"/>
      <c r="V189" s="284"/>
      <c r="W189" s="272"/>
      <c r="X189" s="272"/>
      <c r="Y189" s="26"/>
      <c r="Z189" s="142"/>
      <c r="AA189" s="144"/>
      <c r="AB189" s="937"/>
      <c r="AC189" s="938"/>
      <c r="AD189" s="938"/>
      <c r="AE189" s="938"/>
      <c r="AF189" s="938"/>
      <c r="AG189" s="938"/>
      <c r="AH189" s="938"/>
      <c r="AI189" s="938"/>
      <c r="AJ189" s="938"/>
      <c r="AK189" s="938"/>
      <c r="AL189" s="938"/>
      <c r="AM189" s="938"/>
      <c r="AN189" s="938"/>
      <c r="AO189" s="938"/>
      <c r="AP189" s="938"/>
      <c r="AQ189" s="938"/>
      <c r="AR189" s="938"/>
      <c r="AS189" s="938"/>
      <c r="AT189" s="938"/>
      <c r="AU189" s="938"/>
      <c r="AV189" s="938"/>
      <c r="AW189" s="938"/>
      <c r="AX189" s="938"/>
      <c r="AY189" s="938"/>
      <c r="AZ189" s="938"/>
      <c r="BA189" s="938"/>
      <c r="BB189" s="938"/>
      <c r="BC189" s="938"/>
      <c r="BD189" s="938"/>
      <c r="BE189" s="938"/>
      <c r="BF189" s="938"/>
      <c r="BG189" s="938"/>
      <c r="BH189" s="938"/>
      <c r="BI189" s="938"/>
      <c r="BJ189" s="938"/>
      <c r="BK189" s="938"/>
      <c r="BL189" s="938"/>
      <c r="BM189" s="938"/>
      <c r="BN189" s="938"/>
      <c r="BO189" s="938"/>
      <c r="BP189" s="938"/>
      <c r="BQ189" s="938"/>
      <c r="BR189" s="938"/>
      <c r="BS189" s="938"/>
      <c r="BT189" s="26"/>
    </row>
    <row r="190" spans="1:72" ht="30" customHeight="1">
      <c r="A190" s="14"/>
      <c r="B190" s="939"/>
      <c r="C190" s="940"/>
      <c r="D190" s="941"/>
      <c r="E190" s="941"/>
      <c r="F190" s="942" t="s">
        <v>885</v>
      </c>
      <c r="G190" s="941"/>
      <c r="H190" s="941"/>
      <c r="I190" s="941"/>
      <c r="J190" s="943"/>
      <c r="K190" s="14"/>
      <c r="L190" s="121"/>
      <c r="M190" s="121"/>
      <c r="N190" s="20"/>
      <c r="O190" s="21"/>
      <c r="P190" s="21"/>
      <c r="Q190" s="21"/>
      <c r="R190" s="14"/>
      <c r="S190" s="10"/>
      <c r="T190" s="272"/>
      <c r="U190" s="283"/>
      <c r="V190" s="284"/>
      <c r="W190" s="272"/>
      <c r="X190" s="272"/>
      <c r="Y190" s="26"/>
      <c r="Z190" s="142"/>
      <c r="AA190" s="144"/>
      <c r="AB190" s="148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26"/>
    </row>
    <row r="191" spans="1:72" ht="19.5" customHeight="1">
      <c r="A191" s="14"/>
      <c r="B191" s="30"/>
      <c r="C191" s="1063" t="s">
        <v>14</v>
      </c>
      <c r="D191" s="1060" t="s">
        <v>4</v>
      </c>
      <c r="E191" s="1060" t="s">
        <v>15</v>
      </c>
      <c r="F191" s="1064" t="s">
        <v>16</v>
      </c>
      <c r="G191" s="905" t="s">
        <v>17</v>
      </c>
      <c r="H191" s="1065" t="s">
        <v>18</v>
      </c>
      <c r="I191" s="1066" t="s">
        <v>886</v>
      </c>
      <c r="J191" s="944"/>
      <c r="K191" s="1068" t="s">
        <v>21</v>
      </c>
      <c r="L191" s="121"/>
      <c r="M191" s="121"/>
      <c r="N191" s="20"/>
      <c r="O191" s="21"/>
      <c r="P191" s="21"/>
      <c r="Q191" s="21"/>
      <c r="R191" s="14"/>
      <c r="S191" s="10"/>
      <c r="T191" s="272"/>
      <c r="U191" s="283"/>
      <c r="V191" s="284"/>
      <c r="W191" s="272"/>
      <c r="X191" s="272"/>
      <c r="Y191" s="26"/>
      <c r="Z191" s="142"/>
      <c r="AA191" s="144"/>
      <c r="AB191" s="148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26"/>
    </row>
    <row r="192" spans="1:72" ht="19.5" customHeight="1">
      <c r="A192" s="14"/>
      <c r="B192" s="30"/>
      <c r="C192" s="1033"/>
      <c r="D192" s="1035"/>
      <c r="E192" s="1035"/>
      <c r="F192" s="1035"/>
      <c r="G192" s="906" t="s">
        <v>45</v>
      </c>
      <c r="H192" s="1035"/>
      <c r="I192" s="1067"/>
      <c r="J192" s="944"/>
      <c r="K192" s="1035"/>
      <c r="L192" s="121"/>
      <c r="M192" s="121"/>
      <c r="N192" s="20"/>
      <c r="O192" s="21"/>
      <c r="P192" s="21"/>
      <c r="Q192" s="21"/>
      <c r="R192" s="14"/>
      <c r="S192" s="10"/>
      <c r="T192" s="272"/>
      <c r="U192" s="283"/>
      <c r="V192" s="284"/>
      <c r="W192" s="272"/>
      <c r="X192" s="272"/>
      <c r="Y192" s="26"/>
      <c r="Z192" s="142"/>
      <c r="AA192" s="144"/>
      <c r="AB192" s="148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26"/>
    </row>
    <row r="193" spans="1:72" ht="26.25" customHeight="1">
      <c r="A193" s="14"/>
      <c r="B193" s="945"/>
      <c r="C193" s="1069" t="s">
        <v>887</v>
      </c>
      <c r="D193" s="387"/>
      <c r="E193" s="387"/>
      <c r="F193" s="117"/>
      <c r="G193" s="387"/>
      <c r="H193" s="387"/>
      <c r="I193" s="946"/>
      <c r="J193" s="943"/>
      <c r="K193" s="947"/>
      <c r="L193" s="121"/>
      <c r="M193" s="121" t="str">
        <f>IFERROR(VLOOKUP(I193,'LİSTE-FORMÜLLER'!$B$2:$C$89,2,0),"*")</f>
        <v>*</v>
      </c>
      <c r="N193" s="20"/>
      <c r="O193" s="21"/>
      <c r="P193" s="21"/>
      <c r="Q193" s="21"/>
      <c r="R193" s="14"/>
      <c r="S193" s="10"/>
      <c r="T193" s="272"/>
      <c r="U193" s="283"/>
      <c r="V193" s="284"/>
      <c r="W193" s="272"/>
      <c r="X193" s="272"/>
      <c r="Y193" s="26"/>
      <c r="Z193" s="142" t="s">
        <v>876</v>
      </c>
      <c r="AA193" s="144" t="e">
        <f t="shared" ref="AA193:AA203" si="26">Z193*L193</f>
        <v>#VALUE!</v>
      </c>
      <c r="AB193" s="148" t="str">
        <f>IFERROR(VLOOKUP('DERS YÜKLERİ'!$B$3,I193:AA193,18,0),"")</f>
        <v/>
      </c>
      <c r="AC193" s="142" t="str">
        <f>IFERROR(VLOOKUP('DERS YÜKLERİ'!$B$4,I193:AA193,18,0),"")</f>
        <v/>
      </c>
      <c r="AD193" s="142" t="str">
        <f>IFERROR(VLOOKUP('DERS YÜKLERİ'!$B$5,I193:AA193,18,0),"")</f>
        <v/>
      </c>
      <c r="AE193" s="142" t="str">
        <f>IFERROR(VLOOKUP('DERS YÜKLERİ'!$B$6,I193:AA193,18,0),"")</f>
        <v/>
      </c>
      <c r="AF193" s="142" t="str">
        <f>IFERROR(VLOOKUP('DERS YÜKLERİ'!$B$7,I193:AA193,18,0),"")</f>
        <v/>
      </c>
      <c r="AG193" s="142" t="str">
        <f>IFERROR(VLOOKUP('DERS YÜKLERİ'!$B$8,I193:AA193,18,0),"")</f>
        <v/>
      </c>
      <c r="AH193" s="142" t="str">
        <f>IFERROR(VLOOKUP('DERS YÜKLERİ'!$B$9,I193:AA193,18,0),"")</f>
        <v/>
      </c>
      <c r="AI193" s="142" t="str">
        <f>IFERROR(VLOOKUP('DERS YÜKLERİ'!$B$10,I193:AA193,18,0),"")</f>
        <v/>
      </c>
      <c r="AJ193" s="142" t="str">
        <f>IFERROR(VLOOKUP('DERS YÜKLERİ'!$B$11,I193:AA193,18,0),"")</f>
        <v/>
      </c>
      <c r="AK193" s="142" t="str">
        <f>IFERROR(VLOOKUP('DERS YÜKLERİ'!$B$12,I193:AA193,18,0),"")</f>
        <v/>
      </c>
      <c r="AL193" s="142" t="str">
        <f>IFERROR(VLOOKUP('DERS YÜKLERİ'!$B$13,I193:AA193,18,0),"")</f>
        <v/>
      </c>
      <c r="AM193" s="142" t="str">
        <f>IFERROR(VLOOKUP('DERS YÜKLERİ'!$B$14,I193:AA193,18,0),"")</f>
        <v/>
      </c>
      <c r="AN193" s="142" t="str">
        <f>IFERROR(VLOOKUP('DERS YÜKLERİ'!$B$15,I193:AA193,18,0),"")</f>
        <v/>
      </c>
      <c r="AO193" s="142" t="str">
        <f>IFERROR(VLOOKUP('DERS YÜKLERİ'!$B$16,I193:AA193,18,0),"")</f>
        <v/>
      </c>
      <c r="AP193" s="142" t="str">
        <f>IFERROR(VLOOKUP('DERS YÜKLERİ'!$B$17,I193:AA193,18,0),"")</f>
        <v/>
      </c>
      <c r="AQ193" s="142" t="str">
        <f>IFERROR(VLOOKUP('DERS YÜKLERİ'!$B$18,I193:AA193,18,0),"")</f>
        <v/>
      </c>
      <c r="AR193" s="142" t="str">
        <f>IFERROR(VLOOKUP('DERS YÜKLERİ'!$B$19,I193:AA193,18,0),"")</f>
        <v/>
      </c>
      <c r="AS193" s="142" t="str">
        <f>IFERROR(VLOOKUP('DERS YÜKLERİ'!$B$20,I193:AA193,18,0),"")</f>
        <v/>
      </c>
      <c r="AT193" s="142" t="str">
        <f>IFERROR(VLOOKUP('DERS YÜKLERİ'!$B$21,I193:AA193,18,0),"")</f>
        <v/>
      </c>
      <c r="AU193" s="142" t="str">
        <f>IFERROR(VLOOKUP('DERS YÜKLERİ'!$B$22,I193:AA193,18,0),"")</f>
        <v/>
      </c>
      <c r="AV193" s="142" t="str">
        <f>IFERROR(VLOOKUP('DERS YÜKLERİ'!$B$23,I193:AA193,18,0),"")</f>
        <v/>
      </c>
      <c r="AW193" s="142" t="str">
        <f>IFERROR(VLOOKUP('DERS YÜKLERİ'!$B$25,I193:AA193,18,0),"")</f>
        <v/>
      </c>
      <c r="AX193" s="142" t="str">
        <f>IFERROR(VLOOKUP('DERS YÜKLERİ'!$B$26,I193:AA193,18,0),"")</f>
        <v/>
      </c>
      <c r="AY193" s="142" t="str">
        <f>IFERROR(VLOOKUP('DERS YÜKLERİ'!$B$27,I193:AA193,18,0),"")</f>
        <v/>
      </c>
      <c r="AZ193" s="142" t="str">
        <f>IFERROR(VLOOKUP('DERS YÜKLERİ'!$B$28,I193:AA193,18,0),"")</f>
        <v/>
      </c>
      <c r="BA193" s="142" t="str">
        <f>IFERROR(VLOOKUP('DERS YÜKLERİ'!$B$29,I193:AA193,18,0),"")</f>
        <v/>
      </c>
      <c r="BB193" s="142" t="str">
        <f>IFERROR(VLOOKUP('DERS YÜKLERİ'!$B$30,I193:AA193,18,0),"")</f>
        <v/>
      </c>
      <c r="BC193" s="142" t="str">
        <f>IFERROR(VLOOKUP('DERS YÜKLERİ'!$B$31,I193:AA193,18,0),"")</f>
        <v/>
      </c>
      <c r="BD193" s="142" t="str">
        <f>IFERROR(VLOOKUP('DERS YÜKLERİ'!$B$32,I193:AA193,18,0),"")</f>
        <v/>
      </c>
      <c r="BE193" s="142" t="str">
        <f>IFERROR(VLOOKUP('DERS YÜKLERİ'!$B$33,I193:AA193,18,0),"")</f>
        <v/>
      </c>
      <c r="BF193" s="142" t="str">
        <f>IFERROR(VLOOKUP('DERS YÜKLERİ'!$B$34,I193:AA193,18,0),"")</f>
        <v/>
      </c>
      <c r="BG193" s="142" t="str">
        <f>IFERROR(VLOOKUP('DERS YÜKLERİ'!$B$35,I193:AA193,18,0),"")</f>
        <v/>
      </c>
      <c r="BH193" s="142" t="str">
        <f>IFERROR(VLOOKUP('DERS YÜKLERİ'!$B$36,I193:AA193,18,0),"")</f>
        <v/>
      </c>
      <c r="BI193" s="142" t="str">
        <f>IFERROR(VLOOKUP('DERS YÜKLERİ'!$B$37,I193:AA193,18,0),"")</f>
        <v/>
      </c>
      <c r="BJ193" s="142" t="str">
        <f>IFERROR(VLOOKUP('DERS YÜKLERİ'!$B$38,I193:AA193,18,0),"")</f>
        <v/>
      </c>
      <c r="BK193" s="142" t="str">
        <f>IFERROR(VLOOKUP('DERS YÜKLERİ'!$B$39,I193:AA193,18,0),"")</f>
        <v/>
      </c>
      <c r="BL193" s="142" t="str">
        <f>IFERROR(VLOOKUP('DERS YÜKLERİ'!$B$40,I193:AA193,18,0),"")</f>
        <v/>
      </c>
      <c r="BM193" s="142" t="str">
        <f>IFERROR(VLOOKUP('DERS YÜKLERİ'!$B$41,I193:AA193,18,0),"")</f>
        <v/>
      </c>
      <c r="BN193" s="142" t="str">
        <f>IFERROR(VLOOKUP('DERS YÜKLERİ'!$B$42,I193:AA193,18,0),"")</f>
        <v/>
      </c>
      <c r="BO193" s="142" t="str">
        <f>IFERROR(VLOOKUP('DERS YÜKLERİ'!$B$43,I193:AA193,18,0),"")</f>
        <v/>
      </c>
      <c r="BP193" s="142" t="str">
        <f>IFERROR(VLOOKUP('DERS YÜKLERİ'!$B$44,I193:AA193,18,0),"")</f>
        <v/>
      </c>
      <c r="BQ193" s="142" t="str">
        <f>IFERROR(VLOOKUP('DERS YÜKLERİ'!$B$45,I193:AA193,18,0),"")</f>
        <v/>
      </c>
      <c r="BR193" s="142" t="str">
        <f>IFERROR(VLOOKUP('DERS YÜKLERİ'!$B$46,I193:AA193,18,0),"")</f>
        <v/>
      </c>
      <c r="BS193" s="142" t="str">
        <f>IFERROR(VLOOKUP('DERS YÜKLERİ'!$B$47,I193:AA193,18,0),"")</f>
        <v/>
      </c>
      <c r="BT193" s="26"/>
    </row>
    <row r="194" spans="1:72" ht="26.25" customHeight="1">
      <c r="A194" s="14"/>
      <c r="B194" s="945"/>
      <c r="C194" s="1030"/>
      <c r="D194" s="387"/>
      <c r="E194" s="387"/>
      <c r="F194" s="117"/>
      <c r="G194" s="387"/>
      <c r="H194" s="387"/>
      <c r="I194" s="946"/>
      <c r="J194" s="943"/>
      <c r="K194" s="947"/>
      <c r="L194" s="121"/>
      <c r="M194" s="121" t="str">
        <f>IFERROR(VLOOKUP(I194,'LİSTE-FORMÜLLER'!$B$2:$C$89,2,0),"*")</f>
        <v>*</v>
      </c>
      <c r="N194" s="20"/>
      <c r="O194" s="21"/>
      <c r="P194" s="21"/>
      <c r="Q194" s="21"/>
      <c r="R194" s="14"/>
      <c r="S194" s="10"/>
      <c r="T194" s="272"/>
      <c r="U194" s="283"/>
      <c r="V194" s="284"/>
      <c r="W194" s="272"/>
      <c r="X194" s="272"/>
      <c r="Y194" s="26"/>
      <c r="Z194" s="142" t="s">
        <v>876</v>
      </c>
      <c r="AA194" s="144" t="e">
        <f t="shared" si="26"/>
        <v>#VALUE!</v>
      </c>
      <c r="AB194" s="148" t="str">
        <f>IFERROR(VLOOKUP('DERS YÜKLERİ'!$B$3,I194:AA194,18,0),"")</f>
        <v/>
      </c>
      <c r="AC194" s="142" t="str">
        <f>IFERROR(VLOOKUP('DERS YÜKLERİ'!$B$4,I194:AA194,18,0),"")</f>
        <v/>
      </c>
      <c r="AD194" s="142" t="str">
        <f>IFERROR(VLOOKUP('DERS YÜKLERİ'!$B$5,I194:AA194,18,0),"")</f>
        <v/>
      </c>
      <c r="AE194" s="142" t="str">
        <f>IFERROR(VLOOKUP('DERS YÜKLERİ'!$B$6,I194:AA194,18,0),"")</f>
        <v/>
      </c>
      <c r="AF194" s="142" t="str">
        <f>IFERROR(VLOOKUP('DERS YÜKLERİ'!$B$7,I194:AA194,18,0),"")</f>
        <v/>
      </c>
      <c r="AG194" s="142" t="str">
        <f>IFERROR(VLOOKUP('DERS YÜKLERİ'!$B$8,I194:AA194,18,0),"")</f>
        <v/>
      </c>
      <c r="AH194" s="142" t="str">
        <f>IFERROR(VLOOKUP('DERS YÜKLERİ'!$B$9,I194:AA194,18,0),"")</f>
        <v/>
      </c>
      <c r="AI194" s="142" t="str">
        <f>IFERROR(VLOOKUP('DERS YÜKLERİ'!$B$10,I194:AA194,18,0),"")</f>
        <v/>
      </c>
      <c r="AJ194" s="142" t="str">
        <f>IFERROR(VLOOKUP('DERS YÜKLERİ'!$B$11,I194:AA194,18,0),"")</f>
        <v/>
      </c>
      <c r="AK194" s="142" t="str">
        <f>IFERROR(VLOOKUP('DERS YÜKLERİ'!$B$12,I194:AA194,18,0),"")</f>
        <v/>
      </c>
      <c r="AL194" s="142" t="str">
        <f>IFERROR(VLOOKUP('DERS YÜKLERİ'!$B$13,I194:AA194,18,0),"")</f>
        <v/>
      </c>
      <c r="AM194" s="142" t="str">
        <f>IFERROR(VLOOKUP('DERS YÜKLERİ'!$B$14,I194:AA194,18,0),"")</f>
        <v/>
      </c>
      <c r="AN194" s="142" t="str">
        <f>IFERROR(VLOOKUP('DERS YÜKLERİ'!$B$15,I194:AA194,18,0),"")</f>
        <v/>
      </c>
      <c r="AO194" s="142" t="str">
        <f>IFERROR(VLOOKUP('DERS YÜKLERİ'!$B$16,I194:AA194,18,0),"")</f>
        <v/>
      </c>
      <c r="AP194" s="142" t="str">
        <f>IFERROR(VLOOKUP('DERS YÜKLERİ'!$B$17,I194:AA194,18,0),"")</f>
        <v/>
      </c>
      <c r="AQ194" s="142" t="str">
        <f>IFERROR(VLOOKUP('DERS YÜKLERİ'!$B$18,I194:AA194,18,0),"")</f>
        <v/>
      </c>
      <c r="AR194" s="142" t="str">
        <f>IFERROR(VLOOKUP('DERS YÜKLERİ'!$B$19,I194:AA194,18,0),"")</f>
        <v/>
      </c>
      <c r="AS194" s="142" t="str">
        <f>IFERROR(VLOOKUP('DERS YÜKLERİ'!$B$20,I194:AA194,18,0),"")</f>
        <v/>
      </c>
      <c r="AT194" s="142" t="str">
        <f>IFERROR(VLOOKUP('DERS YÜKLERİ'!$B$21,I194:AA194,18,0),"")</f>
        <v/>
      </c>
      <c r="AU194" s="142" t="str">
        <f>IFERROR(VLOOKUP('DERS YÜKLERİ'!$B$22,I194:AA194,18,0),"")</f>
        <v/>
      </c>
      <c r="AV194" s="142" t="str">
        <f>IFERROR(VLOOKUP('DERS YÜKLERİ'!$B$23,I194:AA194,18,0),"")</f>
        <v/>
      </c>
      <c r="AW194" s="142" t="str">
        <f>IFERROR(VLOOKUP('DERS YÜKLERİ'!$B$25,I194:AA194,18,0),"")</f>
        <v/>
      </c>
      <c r="AX194" s="142" t="str">
        <f>IFERROR(VLOOKUP('DERS YÜKLERİ'!$B$26,I194:AA194,18,0),"")</f>
        <v/>
      </c>
      <c r="AY194" s="142" t="str">
        <f>IFERROR(VLOOKUP('DERS YÜKLERİ'!$B$27,I194:AA194,18,0),"")</f>
        <v/>
      </c>
      <c r="AZ194" s="142" t="str">
        <f>IFERROR(VLOOKUP('DERS YÜKLERİ'!$B$28,I194:AA194,18,0),"")</f>
        <v/>
      </c>
      <c r="BA194" s="142" t="str">
        <f>IFERROR(VLOOKUP('DERS YÜKLERİ'!$B$29,I194:AA194,18,0),"")</f>
        <v/>
      </c>
      <c r="BB194" s="142" t="str">
        <f>IFERROR(VLOOKUP('DERS YÜKLERİ'!$B$30,I194:AA194,18,0),"")</f>
        <v/>
      </c>
      <c r="BC194" s="142" t="str">
        <f>IFERROR(VLOOKUP('DERS YÜKLERİ'!$B$31,I194:AA194,18,0),"")</f>
        <v/>
      </c>
      <c r="BD194" s="142" t="str">
        <f>IFERROR(VLOOKUP('DERS YÜKLERİ'!$B$32,I194:AA194,18,0),"")</f>
        <v/>
      </c>
      <c r="BE194" s="142" t="str">
        <f>IFERROR(VLOOKUP('DERS YÜKLERİ'!$B$33,I194:AA194,18,0),"")</f>
        <v/>
      </c>
      <c r="BF194" s="142" t="str">
        <f>IFERROR(VLOOKUP('DERS YÜKLERİ'!$B$34,I194:AA194,18,0),"")</f>
        <v/>
      </c>
      <c r="BG194" s="142" t="str">
        <f>IFERROR(VLOOKUP('DERS YÜKLERİ'!$B$35,I194:AA194,18,0),"")</f>
        <v/>
      </c>
      <c r="BH194" s="142" t="str">
        <f>IFERROR(VLOOKUP('DERS YÜKLERİ'!$B$36,I194:AA194,18,0),"")</f>
        <v/>
      </c>
      <c r="BI194" s="142" t="str">
        <f>IFERROR(VLOOKUP('DERS YÜKLERİ'!$B$37,I194:AA194,18,0),"")</f>
        <v/>
      </c>
      <c r="BJ194" s="142" t="str">
        <f>IFERROR(VLOOKUP('DERS YÜKLERİ'!$B$38,I194:AA194,18,0),"")</f>
        <v/>
      </c>
      <c r="BK194" s="142" t="str">
        <f>IFERROR(VLOOKUP('DERS YÜKLERİ'!$B$39,I194:AA194,18,0),"")</f>
        <v/>
      </c>
      <c r="BL194" s="142" t="str">
        <f>IFERROR(VLOOKUP('DERS YÜKLERİ'!$B$40,I194:AA194,18,0),"")</f>
        <v/>
      </c>
      <c r="BM194" s="142" t="str">
        <f>IFERROR(VLOOKUP('DERS YÜKLERİ'!$B$41,I194:AA194,18,0),"")</f>
        <v/>
      </c>
      <c r="BN194" s="142" t="str">
        <f>IFERROR(VLOOKUP('DERS YÜKLERİ'!$B$42,I194:AA194,18,0),"")</f>
        <v/>
      </c>
      <c r="BO194" s="142" t="str">
        <f>IFERROR(VLOOKUP('DERS YÜKLERİ'!$B$43,I194:AA194,18,0),"")</f>
        <v/>
      </c>
      <c r="BP194" s="142" t="str">
        <f>IFERROR(VLOOKUP('DERS YÜKLERİ'!$B$44,I194:AA194,18,0),"")</f>
        <v/>
      </c>
      <c r="BQ194" s="142" t="str">
        <f>IFERROR(VLOOKUP('DERS YÜKLERİ'!$B$45,I194:AA194,18,0),"")</f>
        <v/>
      </c>
      <c r="BR194" s="142" t="str">
        <f>IFERROR(VLOOKUP('DERS YÜKLERİ'!$B$46,I194:AA194,18,0),"")</f>
        <v/>
      </c>
      <c r="BS194" s="142" t="str">
        <f>IFERROR(VLOOKUP('DERS YÜKLERİ'!$B$47,I194:AA194,18,0),"")</f>
        <v/>
      </c>
      <c r="BT194" s="26"/>
    </row>
    <row r="195" spans="1:72" ht="26.25" customHeight="1">
      <c r="A195" s="14"/>
      <c r="B195" s="945"/>
      <c r="C195" s="1030"/>
      <c r="D195" s="387"/>
      <c r="E195" s="387"/>
      <c r="F195" s="819"/>
      <c r="G195" s="387"/>
      <c r="H195" s="387"/>
      <c r="I195" s="948"/>
      <c r="J195" s="943"/>
      <c r="K195" s="947"/>
      <c r="L195" s="121"/>
      <c r="M195" s="121" t="str">
        <f>IFERROR(VLOOKUP(I195,'LİSTE-FORMÜLLER'!$B$2:$C$89,2,0),"*")</f>
        <v>*</v>
      </c>
      <c r="N195" s="20"/>
      <c r="O195" s="21"/>
      <c r="P195" s="21"/>
      <c r="Q195" s="21"/>
      <c r="R195" s="14"/>
      <c r="S195" s="10"/>
      <c r="T195" s="272"/>
      <c r="U195" s="283"/>
      <c r="V195" s="284"/>
      <c r="W195" s="272"/>
      <c r="X195" s="272"/>
      <c r="Y195" s="26"/>
      <c r="Z195" s="142" t="s">
        <v>876</v>
      </c>
      <c r="AA195" s="144" t="e">
        <f t="shared" si="26"/>
        <v>#VALUE!</v>
      </c>
      <c r="AB195" s="148" t="str">
        <f>IFERROR(VLOOKUP('DERS YÜKLERİ'!$B$3,I195:AA195,18,0),"")</f>
        <v/>
      </c>
      <c r="AC195" s="142" t="str">
        <f>IFERROR(VLOOKUP('DERS YÜKLERİ'!$B$4,I195:AA195,18,0),"")</f>
        <v/>
      </c>
      <c r="AD195" s="142" t="str">
        <f>IFERROR(VLOOKUP('DERS YÜKLERİ'!$B$5,I195:AA195,18,0),"")</f>
        <v/>
      </c>
      <c r="AE195" s="142" t="str">
        <f>IFERROR(VLOOKUP('DERS YÜKLERİ'!$B$6,I195:AA195,18,0),"")</f>
        <v/>
      </c>
      <c r="AF195" s="142" t="str">
        <f>IFERROR(VLOOKUP('DERS YÜKLERİ'!$B$7,I195:AA195,18,0),"")</f>
        <v/>
      </c>
      <c r="AG195" s="142" t="str">
        <f>IFERROR(VLOOKUP('DERS YÜKLERİ'!$B$8,I195:AA195,18,0),"")</f>
        <v/>
      </c>
      <c r="AH195" s="142" t="str">
        <f>IFERROR(VLOOKUP('DERS YÜKLERİ'!$B$9,I195:AA195,18,0),"")</f>
        <v/>
      </c>
      <c r="AI195" s="142" t="str">
        <f>IFERROR(VLOOKUP('DERS YÜKLERİ'!$B$10,I195:AA195,18,0),"")</f>
        <v/>
      </c>
      <c r="AJ195" s="142" t="str">
        <f>IFERROR(VLOOKUP('DERS YÜKLERİ'!$B$11,I195:AA195,18,0),"")</f>
        <v/>
      </c>
      <c r="AK195" s="142" t="str">
        <f>IFERROR(VLOOKUP('DERS YÜKLERİ'!$B$12,I195:AA195,18,0),"")</f>
        <v/>
      </c>
      <c r="AL195" s="142" t="str">
        <f>IFERROR(VLOOKUP('DERS YÜKLERİ'!$B$13,I195:AA195,18,0),"")</f>
        <v/>
      </c>
      <c r="AM195" s="142" t="str">
        <f>IFERROR(VLOOKUP('DERS YÜKLERİ'!$B$14,I195:AA195,18,0),"")</f>
        <v/>
      </c>
      <c r="AN195" s="142" t="str">
        <f>IFERROR(VLOOKUP('DERS YÜKLERİ'!$B$15,I195:AA195,18,0),"")</f>
        <v/>
      </c>
      <c r="AO195" s="142" t="str">
        <f>IFERROR(VLOOKUP('DERS YÜKLERİ'!$B$16,I195:AA195,18,0),"")</f>
        <v/>
      </c>
      <c r="AP195" s="142" t="str">
        <f>IFERROR(VLOOKUP('DERS YÜKLERİ'!$B$17,I195:AA195,18,0),"")</f>
        <v/>
      </c>
      <c r="AQ195" s="142" t="str">
        <f>IFERROR(VLOOKUP('DERS YÜKLERİ'!$B$18,I195:AA195,18,0),"")</f>
        <v/>
      </c>
      <c r="AR195" s="142" t="str">
        <f>IFERROR(VLOOKUP('DERS YÜKLERİ'!$B$19,I195:AA195,18,0),"")</f>
        <v/>
      </c>
      <c r="AS195" s="142" t="str">
        <f>IFERROR(VLOOKUP('DERS YÜKLERİ'!$B$20,I195:AA195,18,0),"")</f>
        <v/>
      </c>
      <c r="AT195" s="142" t="str">
        <f>IFERROR(VLOOKUP('DERS YÜKLERİ'!$B$21,I195:AA195,18,0),"")</f>
        <v/>
      </c>
      <c r="AU195" s="142" t="str">
        <f>IFERROR(VLOOKUP('DERS YÜKLERİ'!$B$22,I195:AA195,18,0),"")</f>
        <v/>
      </c>
      <c r="AV195" s="142" t="str">
        <f>IFERROR(VLOOKUP('DERS YÜKLERİ'!$B$23,I195:AA195,18,0),"")</f>
        <v/>
      </c>
      <c r="AW195" s="142" t="str">
        <f>IFERROR(VLOOKUP('DERS YÜKLERİ'!$B$25,I195:AA195,18,0),"")</f>
        <v/>
      </c>
      <c r="AX195" s="142" t="str">
        <f>IFERROR(VLOOKUP('DERS YÜKLERİ'!$B$26,I195:AA195,18,0),"")</f>
        <v/>
      </c>
      <c r="AY195" s="142" t="str">
        <f>IFERROR(VLOOKUP('DERS YÜKLERİ'!$B$27,I195:AA195,18,0),"")</f>
        <v/>
      </c>
      <c r="AZ195" s="142" t="str">
        <f>IFERROR(VLOOKUP('DERS YÜKLERİ'!$B$28,I195:AA195,18,0),"")</f>
        <v/>
      </c>
      <c r="BA195" s="142" t="str">
        <f>IFERROR(VLOOKUP('DERS YÜKLERİ'!$B$29,I195:AA195,18,0),"")</f>
        <v/>
      </c>
      <c r="BB195" s="142" t="str">
        <f>IFERROR(VLOOKUP('DERS YÜKLERİ'!$B$30,I195:AA195,18,0),"")</f>
        <v/>
      </c>
      <c r="BC195" s="142" t="str">
        <f>IFERROR(VLOOKUP('DERS YÜKLERİ'!$B$31,I195:AA195,18,0),"")</f>
        <v/>
      </c>
      <c r="BD195" s="142" t="str">
        <f>IFERROR(VLOOKUP('DERS YÜKLERİ'!$B$32,I195:AA195,18,0),"")</f>
        <v/>
      </c>
      <c r="BE195" s="142" t="str">
        <f>IFERROR(VLOOKUP('DERS YÜKLERİ'!$B$33,I195:AA195,18,0),"")</f>
        <v/>
      </c>
      <c r="BF195" s="142" t="str">
        <f>IFERROR(VLOOKUP('DERS YÜKLERİ'!$B$34,I195:AA195,18,0),"")</f>
        <v/>
      </c>
      <c r="BG195" s="142" t="str">
        <f>IFERROR(VLOOKUP('DERS YÜKLERİ'!$B$35,I195:AA195,18,0),"")</f>
        <v/>
      </c>
      <c r="BH195" s="142" t="str">
        <f>IFERROR(VLOOKUP('DERS YÜKLERİ'!$B$36,I195:AA195,18,0),"")</f>
        <v/>
      </c>
      <c r="BI195" s="142" t="str">
        <f>IFERROR(VLOOKUP('DERS YÜKLERİ'!$B$37,I195:AA195,18,0),"")</f>
        <v/>
      </c>
      <c r="BJ195" s="142" t="str">
        <f>IFERROR(VLOOKUP('DERS YÜKLERİ'!$B$38,I195:AA195,18,0),"")</f>
        <v/>
      </c>
      <c r="BK195" s="142" t="str">
        <f>IFERROR(VLOOKUP('DERS YÜKLERİ'!$B$39,I195:AA195,18,0),"")</f>
        <v/>
      </c>
      <c r="BL195" s="142" t="str">
        <f>IFERROR(VLOOKUP('DERS YÜKLERİ'!$B$40,I195:AA195,18,0),"")</f>
        <v/>
      </c>
      <c r="BM195" s="142" t="str">
        <f>IFERROR(VLOOKUP('DERS YÜKLERİ'!$B$41,I195:AA195,18,0),"")</f>
        <v/>
      </c>
      <c r="BN195" s="142" t="str">
        <f>IFERROR(VLOOKUP('DERS YÜKLERİ'!$B$42,I195:AA195,18,0),"")</f>
        <v/>
      </c>
      <c r="BO195" s="142" t="str">
        <f>IFERROR(VLOOKUP('DERS YÜKLERİ'!$B$43,I195:AA195,18,0),"")</f>
        <v/>
      </c>
      <c r="BP195" s="142" t="str">
        <f>IFERROR(VLOOKUP('DERS YÜKLERİ'!$B$44,I195:AA195,18,0),"")</f>
        <v/>
      </c>
      <c r="BQ195" s="142" t="str">
        <f>IFERROR(VLOOKUP('DERS YÜKLERİ'!$B$45,I195:AA195,18,0),"")</f>
        <v/>
      </c>
      <c r="BR195" s="142" t="str">
        <f>IFERROR(VLOOKUP('DERS YÜKLERİ'!$B$46,I195:AA195,18,0),"")</f>
        <v/>
      </c>
      <c r="BS195" s="142" t="str">
        <f>IFERROR(VLOOKUP('DERS YÜKLERİ'!$B$47,I195:AA195,18,0),"")</f>
        <v/>
      </c>
      <c r="BT195" s="26"/>
    </row>
    <row r="196" spans="1:72" ht="26.25" customHeight="1">
      <c r="A196" s="14"/>
      <c r="B196" s="945"/>
      <c r="C196" s="1030"/>
      <c r="D196" s="387"/>
      <c r="E196" s="387"/>
      <c r="F196" s="819"/>
      <c r="G196" s="387"/>
      <c r="H196" s="387"/>
      <c r="I196" s="948"/>
      <c r="J196" s="943"/>
      <c r="K196" s="947"/>
      <c r="L196" s="121"/>
      <c r="M196" s="121" t="str">
        <f>IFERROR(VLOOKUP(I196,'LİSTE-FORMÜLLER'!$B$2:$C$89,2,0),"*")</f>
        <v>*</v>
      </c>
      <c r="N196" s="20"/>
      <c r="O196" s="21"/>
      <c r="P196" s="21"/>
      <c r="Q196" s="21"/>
      <c r="R196" s="14"/>
      <c r="S196" s="10"/>
      <c r="T196" s="272"/>
      <c r="U196" s="283"/>
      <c r="V196" s="284"/>
      <c r="W196" s="272"/>
      <c r="X196" s="272"/>
      <c r="Y196" s="26"/>
      <c r="Z196" s="142" t="s">
        <v>876</v>
      </c>
      <c r="AA196" s="144" t="e">
        <f t="shared" si="26"/>
        <v>#VALUE!</v>
      </c>
      <c r="AB196" s="148" t="str">
        <f>IFERROR(VLOOKUP('DERS YÜKLERİ'!$B$3,I196:AA196,18,0),"")</f>
        <v/>
      </c>
      <c r="AC196" s="142" t="str">
        <f>IFERROR(VLOOKUP('DERS YÜKLERİ'!$B$4,I196:AA196,18,0),"")</f>
        <v/>
      </c>
      <c r="AD196" s="142" t="str">
        <f>IFERROR(VLOOKUP('DERS YÜKLERİ'!$B$5,I196:AA196,18,0),"")</f>
        <v/>
      </c>
      <c r="AE196" s="142" t="str">
        <f>IFERROR(VLOOKUP('DERS YÜKLERİ'!$B$6,I196:AA196,18,0),"")</f>
        <v/>
      </c>
      <c r="AF196" s="142" t="str">
        <f>IFERROR(VLOOKUP('DERS YÜKLERİ'!$B$7,I196:AA196,18,0),"")</f>
        <v/>
      </c>
      <c r="AG196" s="142" t="str">
        <f>IFERROR(VLOOKUP('DERS YÜKLERİ'!$B$8,I196:AA196,18,0),"")</f>
        <v/>
      </c>
      <c r="AH196" s="142" t="str">
        <f>IFERROR(VLOOKUP('DERS YÜKLERİ'!$B$9,I196:AA196,18,0),"")</f>
        <v/>
      </c>
      <c r="AI196" s="142" t="str">
        <f>IFERROR(VLOOKUP('DERS YÜKLERİ'!$B$10,I196:AA196,18,0),"")</f>
        <v/>
      </c>
      <c r="AJ196" s="142" t="str">
        <f>IFERROR(VLOOKUP('DERS YÜKLERİ'!$B$11,I196:AA196,18,0),"")</f>
        <v/>
      </c>
      <c r="AK196" s="142" t="str">
        <f>IFERROR(VLOOKUP('DERS YÜKLERİ'!$B$12,I196:AA196,18,0),"")</f>
        <v/>
      </c>
      <c r="AL196" s="142" t="str">
        <f>IFERROR(VLOOKUP('DERS YÜKLERİ'!$B$13,I196:AA196,18,0),"")</f>
        <v/>
      </c>
      <c r="AM196" s="142" t="str">
        <f>IFERROR(VLOOKUP('DERS YÜKLERİ'!$B$14,I196:AA196,18,0),"")</f>
        <v/>
      </c>
      <c r="AN196" s="142" t="str">
        <f>IFERROR(VLOOKUP('DERS YÜKLERİ'!$B$15,I196:AA196,18,0),"")</f>
        <v/>
      </c>
      <c r="AO196" s="142" t="str">
        <f>IFERROR(VLOOKUP('DERS YÜKLERİ'!$B$16,I196:AA196,18,0),"")</f>
        <v/>
      </c>
      <c r="AP196" s="142" t="str">
        <f>IFERROR(VLOOKUP('DERS YÜKLERİ'!$B$17,I196:AA196,18,0),"")</f>
        <v/>
      </c>
      <c r="AQ196" s="142" t="str">
        <f>IFERROR(VLOOKUP('DERS YÜKLERİ'!$B$18,I196:AA196,18,0),"")</f>
        <v/>
      </c>
      <c r="AR196" s="142" t="str">
        <f>IFERROR(VLOOKUP('DERS YÜKLERİ'!$B$19,I196:AA196,18,0),"")</f>
        <v/>
      </c>
      <c r="AS196" s="142" t="str">
        <f>IFERROR(VLOOKUP('DERS YÜKLERİ'!$B$20,I196:AA196,18,0),"")</f>
        <v/>
      </c>
      <c r="AT196" s="142" t="str">
        <f>IFERROR(VLOOKUP('DERS YÜKLERİ'!$B$21,I196:AA196,18,0),"")</f>
        <v/>
      </c>
      <c r="AU196" s="142" t="str">
        <f>IFERROR(VLOOKUP('DERS YÜKLERİ'!$B$22,I196:AA196,18,0),"")</f>
        <v/>
      </c>
      <c r="AV196" s="142" t="str">
        <f>IFERROR(VLOOKUP('DERS YÜKLERİ'!$B$23,I196:AA196,18,0),"")</f>
        <v/>
      </c>
      <c r="AW196" s="142" t="str">
        <f>IFERROR(VLOOKUP('DERS YÜKLERİ'!$B$25,I196:AA196,18,0),"")</f>
        <v/>
      </c>
      <c r="AX196" s="142" t="str">
        <f>IFERROR(VLOOKUP('DERS YÜKLERİ'!$B$26,I196:AA196,18,0),"")</f>
        <v/>
      </c>
      <c r="AY196" s="142" t="str">
        <f>IFERROR(VLOOKUP('DERS YÜKLERİ'!$B$27,I196:AA196,18,0),"")</f>
        <v/>
      </c>
      <c r="AZ196" s="142" t="str">
        <f>IFERROR(VLOOKUP('DERS YÜKLERİ'!$B$28,I196:AA196,18,0),"")</f>
        <v/>
      </c>
      <c r="BA196" s="142" t="str">
        <f>IFERROR(VLOOKUP('DERS YÜKLERİ'!$B$29,I196:AA196,18,0),"")</f>
        <v/>
      </c>
      <c r="BB196" s="142" t="str">
        <f>IFERROR(VLOOKUP('DERS YÜKLERİ'!$B$30,I196:AA196,18,0),"")</f>
        <v/>
      </c>
      <c r="BC196" s="142" t="str">
        <f>IFERROR(VLOOKUP('DERS YÜKLERİ'!$B$31,I196:AA196,18,0),"")</f>
        <v/>
      </c>
      <c r="BD196" s="142" t="str">
        <f>IFERROR(VLOOKUP('DERS YÜKLERİ'!$B$32,I196:AA196,18,0),"")</f>
        <v/>
      </c>
      <c r="BE196" s="142" t="str">
        <f>IFERROR(VLOOKUP('DERS YÜKLERİ'!$B$33,I196:AA196,18,0),"")</f>
        <v/>
      </c>
      <c r="BF196" s="142" t="str">
        <f>IFERROR(VLOOKUP('DERS YÜKLERİ'!$B$34,I196:AA196,18,0),"")</f>
        <v/>
      </c>
      <c r="BG196" s="142" t="str">
        <f>IFERROR(VLOOKUP('DERS YÜKLERİ'!$B$35,I196:AA196,18,0),"")</f>
        <v/>
      </c>
      <c r="BH196" s="142" t="str">
        <f>IFERROR(VLOOKUP('DERS YÜKLERİ'!$B$36,I196:AA196,18,0),"")</f>
        <v/>
      </c>
      <c r="BI196" s="142" t="str">
        <f>IFERROR(VLOOKUP('DERS YÜKLERİ'!$B$37,I196:AA196,18,0),"")</f>
        <v/>
      </c>
      <c r="BJ196" s="142" t="str">
        <f>IFERROR(VLOOKUP('DERS YÜKLERİ'!$B$38,I196:AA196,18,0),"")</f>
        <v/>
      </c>
      <c r="BK196" s="142" t="str">
        <f>IFERROR(VLOOKUP('DERS YÜKLERİ'!$B$39,I196:AA196,18,0),"")</f>
        <v/>
      </c>
      <c r="BL196" s="142" t="str">
        <f>IFERROR(VLOOKUP('DERS YÜKLERİ'!$B$40,I196:AA196,18,0),"")</f>
        <v/>
      </c>
      <c r="BM196" s="142" t="str">
        <f>IFERROR(VLOOKUP('DERS YÜKLERİ'!$B$41,I196:AA196,18,0),"")</f>
        <v/>
      </c>
      <c r="BN196" s="142" t="str">
        <f>IFERROR(VLOOKUP('DERS YÜKLERİ'!$B$42,I196:AA196,18,0),"")</f>
        <v/>
      </c>
      <c r="BO196" s="142" t="str">
        <f>IFERROR(VLOOKUP('DERS YÜKLERİ'!$B$43,I196:AA196,18,0),"")</f>
        <v/>
      </c>
      <c r="BP196" s="142" t="str">
        <f>IFERROR(VLOOKUP('DERS YÜKLERİ'!$B$44,I196:AA196,18,0),"")</f>
        <v/>
      </c>
      <c r="BQ196" s="142" t="str">
        <f>IFERROR(VLOOKUP('DERS YÜKLERİ'!$B$45,I196:AA196,18,0),"")</f>
        <v/>
      </c>
      <c r="BR196" s="142" t="str">
        <f>IFERROR(VLOOKUP('DERS YÜKLERİ'!$B$46,I196:AA196,18,0),"")</f>
        <v/>
      </c>
      <c r="BS196" s="142" t="str">
        <f>IFERROR(VLOOKUP('DERS YÜKLERİ'!$B$47,I196:AA196,18,0),"")</f>
        <v/>
      </c>
      <c r="BT196" s="26"/>
    </row>
    <row r="197" spans="1:72" ht="26.25" customHeight="1">
      <c r="A197" s="14"/>
      <c r="B197" s="945"/>
      <c r="C197" s="1030"/>
      <c r="D197" s="387"/>
      <c r="E197" s="387"/>
      <c r="F197" s="819"/>
      <c r="G197" s="387"/>
      <c r="H197" s="387"/>
      <c r="I197" s="948"/>
      <c r="J197" s="943"/>
      <c r="K197" s="947"/>
      <c r="L197" s="121"/>
      <c r="M197" s="121" t="str">
        <f>IFERROR(VLOOKUP(I197,'LİSTE-FORMÜLLER'!$B$2:$C$89,2,0),"*")</f>
        <v>*</v>
      </c>
      <c r="N197" s="20"/>
      <c r="O197" s="21"/>
      <c r="P197" s="21"/>
      <c r="Q197" s="21"/>
      <c r="R197" s="14"/>
      <c r="S197" s="10"/>
      <c r="T197" s="272"/>
      <c r="U197" s="283"/>
      <c r="V197" s="284"/>
      <c r="W197" s="272"/>
      <c r="X197" s="272"/>
      <c r="Y197" s="26"/>
      <c r="Z197" s="142" t="s">
        <v>876</v>
      </c>
      <c r="AA197" s="144" t="e">
        <f t="shared" si="26"/>
        <v>#VALUE!</v>
      </c>
      <c r="AB197" s="148" t="str">
        <f>IFERROR(VLOOKUP('DERS YÜKLERİ'!$B$3,I197:AA197,18,0),"")</f>
        <v/>
      </c>
      <c r="AC197" s="142" t="str">
        <f>IFERROR(VLOOKUP('DERS YÜKLERİ'!$B$4,I197:AA197,18,0),"")</f>
        <v/>
      </c>
      <c r="AD197" s="142" t="str">
        <f>IFERROR(VLOOKUP('DERS YÜKLERİ'!$B$5,I197:AA197,18,0),"")</f>
        <v/>
      </c>
      <c r="AE197" s="142" t="str">
        <f>IFERROR(VLOOKUP('DERS YÜKLERİ'!$B$6,I197:AA197,18,0),"")</f>
        <v/>
      </c>
      <c r="AF197" s="142" t="str">
        <f>IFERROR(VLOOKUP('DERS YÜKLERİ'!$B$7,I197:AA197,18,0),"")</f>
        <v/>
      </c>
      <c r="AG197" s="142" t="str">
        <f>IFERROR(VLOOKUP('DERS YÜKLERİ'!$B$8,I197:AA197,18,0),"")</f>
        <v/>
      </c>
      <c r="AH197" s="142" t="str">
        <f>IFERROR(VLOOKUP('DERS YÜKLERİ'!$B$9,I197:AA197,18,0),"")</f>
        <v/>
      </c>
      <c r="AI197" s="142" t="str">
        <f>IFERROR(VLOOKUP('DERS YÜKLERİ'!$B$10,I197:AA197,18,0),"")</f>
        <v/>
      </c>
      <c r="AJ197" s="142" t="str">
        <f>IFERROR(VLOOKUP('DERS YÜKLERİ'!$B$11,I197:AA197,18,0),"")</f>
        <v/>
      </c>
      <c r="AK197" s="142" t="str">
        <f>IFERROR(VLOOKUP('DERS YÜKLERİ'!$B$12,I197:AA197,18,0),"")</f>
        <v/>
      </c>
      <c r="AL197" s="142" t="str">
        <f>IFERROR(VLOOKUP('DERS YÜKLERİ'!$B$13,I197:AA197,18,0),"")</f>
        <v/>
      </c>
      <c r="AM197" s="142" t="str">
        <f>IFERROR(VLOOKUP('DERS YÜKLERİ'!$B$14,I197:AA197,18,0),"")</f>
        <v/>
      </c>
      <c r="AN197" s="142" t="str">
        <f>IFERROR(VLOOKUP('DERS YÜKLERİ'!$B$15,I197:AA197,18,0),"")</f>
        <v/>
      </c>
      <c r="AO197" s="142" t="str">
        <f>IFERROR(VLOOKUP('DERS YÜKLERİ'!$B$16,I197:AA197,18,0),"")</f>
        <v/>
      </c>
      <c r="AP197" s="142" t="str">
        <f>IFERROR(VLOOKUP('DERS YÜKLERİ'!$B$17,I197:AA197,18,0),"")</f>
        <v/>
      </c>
      <c r="AQ197" s="142" t="str">
        <f>IFERROR(VLOOKUP('DERS YÜKLERİ'!$B$18,I197:AA197,18,0),"")</f>
        <v/>
      </c>
      <c r="AR197" s="142" t="str">
        <f>IFERROR(VLOOKUP('DERS YÜKLERİ'!$B$19,I197:AA197,18,0),"")</f>
        <v/>
      </c>
      <c r="AS197" s="142" t="str">
        <f>IFERROR(VLOOKUP('DERS YÜKLERİ'!$B$20,I197:AA197,18,0),"")</f>
        <v/>
      </c>
      <c r="AT197" s="142" t="str">
        <f>IFERROR(VLOOKUP('DERS YÜKLERİ'!$B$21,I197:AA197,18,0),"")</f>
        <v/>
      </c>
      <c r="AU197" s="142" t="str">
        <f>IFERROR(VLOOKUP('DERS YÜKLERİ'!$B$22,I197:AA197,18,0),"")</f>
        <v/>
      </c>
      <c r="AV197" s="142" t="str">
        <f>IFERROR(VLOOKUP('DERS YÜKLERİ'!$B$23,I197:AA197,18,0),"")</f>
        <v/>
      </c>
      <c r="AW197" s="142" t="str">
        <f>IFERROR(VLOOKUP('DERS YÜKLERİ'!$B$25,I197:AA197,18,0),"")</f>
        <v/>
      </c>
      <c r="AX197" s="142" t="str">
        <f>IFERROR(VLOOKUP('DERS YÜKLERİ'!$B$26,I197:AA197,18,0),"")</f>
        <v/>
      </c>
      <c r="AY197" s="142" t="str">
        <f>IFERROR(VLOOKUP('DERS YÜKLERİ'!$B$27,I197:AA197,18,0),"")</f>
        <v/>
      </c>
      <c r="AZ197" s="142" t="str">
        <f>IFERROR(VLOOKUP('DERS YÜKLERİ'!$B$28,I197:AA197,18,0),"")</f>
        <v/>
      </c>
      <c r="BA197" s="142" t="str">
        <f>IFERROR(VLOOKUP('DERS YÜKLERİ'!$B$29,I197:AA197,18,0),"")</f>
        <v/>
      </c>
      <c r="BB197" s="142" t="str">
        <f>IFERROR(VLOOKUP('DERS YÜKLERİ'!$B$30,I197:AA197,18,0),"")</f>
        <v/>
      </c>
      <c r="BC197" s="142" t="str">
        <f>IFERROR(VLOOKUP('DERS YÜKLERİ'!$B$31,I197:AA197,18,0),"")</f>
        <v/>
      </c>
      <c r="BD197" s="142" t="str">
        <f>IFERROR(VLOOKUP('DERS YÜKLERİ'!$B$32,I197:AA197,18,0),"")</f>
        <v/>
      </c>
      <c r="BE197" s="142" t="str">
        <f>IFERROR(VLOOKUP('DERS YÜKLERİ'!$B$33,I197:AA197,18,0),"")</f>
        <v/>
      </c>
      <c r="BF197" s="142" t="str">
        <f>IFERROR(VLOOKUP('DERS YÜKLERİ'!$B$34,I197:AA197,18,0),"")</f>
        <v/>
      </c>
      <c r="BG197" s="142" t="str">
        <f>IFERROR(VLOOKUP('DERS YÜKLERİ'!$B$35,I197:AA197,18,0),"")</f>
        <v/>
      </c>
      <c r="BH197" s="142" t="str">
        <f>IFERROR(VLOOKUP('DERS YÜKLERİ'!$B$36,I197:AA197,18,0),"")</f>
        <v/>
      </c>
      <c r="BI197" s="142" t="str">
        <f>IFERROR(VLOOKUP('DERS YÜKLERİ'!$B$37,I197:AA197,18,0),"")</f>
        <v/>
      </c>
      <c r="BJ197" s="142" t="str">
        <f>IFERROR(VLOOKUP('DERS YÜKLERİ'!$B$38,I197:AA197,18,0),"")</f>
        <v/>
      </c>
      <c r="BK197" s="142" t="str">
        <f>IFERROR(VLOOKUP('DERS YÜKLERİ'!$B$39,I197:AA197,18,0),"")</f>
        <v/>
      </c>
      <c r="BL197" s="142" t="str">
        <f>IFERROR(VLOOKUP('DERS YÜKLERİ'!$B$40,I197:AA197,18,0),"")</f>
        <v/>
      </c>
      <c r="BM197" s="142" t="str">
        <f>IFERROR(VLOOKUP('DERS YÜKLERİ'!$B$41,I197:AA197,18,0),"")</f>
        <v/>
      </c>
      <c r="BN197" s="142" t="str">
        <f>IFERROR(VLOOKUP('DERS YÜKLERİ'!$B$42,I197:AA197,18,0),"")</f>
        <v/>
      </c>
      <c r="BO197" s="142" t="str">
        <f>IFERROR(VLOOKUP('DERS YÜKLERİ'!$B$43,I197:AA197,18,0),"")</f>
        <v/>
      </c>
      <c r="BP197" s="142" t="str">
        <f>IFERROR(VLOOKUP('DERS YÜKLERİ'!$B$44,I197:AA197,18,0),"")</f>
        <v/>
      </c>
      <c r="BQ197" s="142" t="str">
        <f>IFERROR(VLOOKUP('DERS YÜKLERİ'!$B$45,I197:AA197,18,0),"")</f>
        <v/>
      </c>
      <c r="BR197" s="142" t="str">
        <f>IFERROR(VLOOKUP('DERS YÜKLERİ'!$B$46,I197:AA197,18,0),"")</f>
        <v/>
      </c>
      <c r="BS197" s="142" t="str">
        <f>IFERROR(VLOOKUP('DERS YÜKLERİ'!$B$47,I197:AA197,18,0),"")</f>
        <v/>
      </c>
      <c r="BT197" s="26"/>
    </row>
    <row r="198" spans="1:72" ht="26.25" customHeight="1">
      <c r="A198" s="14"/>
      <c r="B198" s="945"/>
      <c r="C198" s="1030"/>
      <c r="D198" s="201"/>
      <c r="E198" s="201"/>
      <c r="F198" s="117"/>
      <c r="G198" s="387"/>
      <c r="H198" s="387"/>
      <c r="I198" s="948"/>
      <c r="J198" s="943"/>
      <c r="K198" s="947"/>
      <c r="L198" s="121"/>
      <c r="M198" s="121" t="str">
        <f>IFERROR(VLOOKUP(I198,'LİSTE-FORMÜLLER'!$B$2:$C$89,2,0),"*")</f>
        <v>*</v>
      </c>
      <c r="N198" s="20"/>
      <c r="O198" s="21"/>
      <c r="P198" s="21"/>
      <c r="Q198" s="21"/>
      <c r="R198" s="14"/>
      <c r="S198" s="10"/>
      <c r="T198" s="272"/>
      <c r="U198" s="283"/>
      <c r="V198" s="284"/>
      <c r="W198" s="272"/>
      <c r="X198" s="272"/>
      <c r="Y198" s="26"/>
      <c r="Z198" s="142" t="s">
        <v>876</v>
      </c>
      <c r="AA198" s="144" t="e">
        <f t="shared" si="26"/>
        <v>#VALUE!</v>
      </c>
      <c r="AB198" s="148" t="str">
        <f>IFERROR(VLOOKUP('DERS YÜKLERİ'!$B$3,I198:AA198,18,0),"")</f>
        <v/>
      </c>
      <c r="AC198" s="142" t="str">
        <f>IFERROR(VLOOKUP('DERS YÜKLERİ'!$B$4,I198:AA198,18,0),"")</f>
        <v/>
      </c>
      <c r="AD198" s="142" t="str">
        <f>IFERROR(VLOOKUP('DERS YÜKLERİ'!$B$5,I198:AA198,18,0),"")</f>
        <v/>
      </c>
      <c r="AE198" s="142" t="str">
        <f>IFERROR(VLOOKUP('DERS YÜKLERİ'!$B$6,I198:AA198,18,0),"")</f>
        <v/>
      </c>
      <c r="AF198" s="142" t="str">
        <f>IFERROR(VLOOKUP('DERS YÜKLERİ'!$B$7,I198:AA198,18,0),"")</f>
        <v/>
      </c>
      <c r="AG198" s="142" t="str">
        <f>IFERROR(VLOOKUP('DERS YÜKLERİ'!$B$8,I198:AA198,18,0),"")</f>
        <v/>
      </c>
      <c r="AH198" s="142" t="str">
        <f>IFERROR(VLOOKUP('DERS YÜKLERİ'!$B$9,I198:AA198,18,0),"")</f>
        <v/>
      </c>
      <c r="AI198" s="142" t="str">
        <f>IFERROR(VLOOKUP('DERS YÜKLERİ'!$B$10,I198:AA198,18,0),"")</f>
        <v/>
      </c>
      <c r="AJ198" s="142" t="str">
        <f>IFERROR(VLOOKUP('DERS YÜKLERİ'!$B$11,I198:AA198,18,0),"")</f>
        <v/>
      </c>
      <c r="AK198" s="142" t="str">
        <f>IFERROR(VLOOKUP('DERS YÜKLERİ'!$B$12,I198:AA198,18,0),"")</f>
        <v/>
      </c>
      <c r="AL198" s="142" t="str">
        <f>IFERROR(VLOOKUP('DERS YÜKLERİ'!$B$13,I198:AA198,18,0),"")</f>
        <v/>
      </c>
      <c r="AM198" s="142" t="str">
        <f>IFERROR(VLOOKUP('DERS YÜKLERİ'!$B$14,I198:AA198,18,0),"")</f>
        <v/>
      </c>
      <c r="AN198" s="142" t="str">
        <f>IFERROR(VLOOKUP('DERS YÜKLERİ'!$B$15,I198:AA198,18,0),"")</f>
        <v/>
      </c>
      <c r="AO198" s="142" t="str">
        <f>IFERROR(VLOOKUP('DERS YÜKLERİ'!$B$16,I198:AA198,18,0),"")</f>
        <v/>
      </c>
      <c r="AP198" s="142" t="str">
        <f>IFERROR(VLOOKUP('DERS YÜKLERİ'!$B$17,I198:AA198,18,0),"")</f>
        <v/>
      </c>
      <c r="AQ198" s="142" t="str">
        <f>IFERROR(VLOOKUP('DERS YÜKLERİ'!$B$18,I198:AA198,18,0),"")</f>
        <v/>
      </c>
      <c r="AR198" s="142" t="str">
        <f>IFERROR(VLOOKUP('DERS YÜKLERİ'!$B$19,I198:AA198,18,0),"")</f>
        <v/>
      </c>
      <c r="AS198" s="142" t="str">
        <f>IFERROR(VLOOKUP('DERS YÜKLERİ'!$B$20,I198:AA198,18,0),"")</f>
        <v/>
      </c>
      <c r="AT198" s="142" t="str">
        <f>IFERROR(VLOOKUP('DERS YÜKLERİ'!$B$21,I198:AA198,18,0),"")</f>
        <v/>
      </c>
      <c r="AU198" s="142" t="str">
        <f>IFERROR(VLOOKUP('DERS YÜKLERİ'!$B$22,I198:AA198,18,0),"")</f>
        <v/>
      </c>
      <c r="AV198" s="142" t="str">
        <f>IFERROR(VLOOKUP('DERS YÜKLERİ'!$B$23,I198:AA198,18,0),"")</f>
        <v/>
      </c>
      <c r="AW198" s="142" t="str">
        <f>IFERROR(VLOOKUP('DERS YÜKLERİ'!$B$25,I198:AA198,18,0),"")</f>
        <v/>
      </c>
      <c r="AX198" s="142" t="str">
        <f>IFERROR(VLOOKUP('DERS YÜKLERİ'!$B$26,I198:AA198,18,0),"")</f>
        <v/>
      </c>
      <c r="AY198" s="142" t="str">
        <f>IFERROR(VLOOKUP('DERS YÜKLERİ'!$B$27,I198:AA198,18,0),"")</f>
        <v/>
      </c>
      <c r="AZ198" s="142" t="str">
        <f>IFERROR(VLOOKUP('DERS YÜKLERİ'!$B$28,I198:AA198,18,0),"")</f>
        <v/>
      </c>
      <c r="BA198" s="142" t="str">
        <f>IFERROR(VLOOKUP('DERS YÜKLERİ'!$B$29,I198:AA198,18,0),"")</f>
        <v/>
      </c>
      <c r="BB198" s="142" t="str">
        <f>IFERROR(VLOOKUP('DERS YÜKLERİ'!$B$30,I198:AA198,18,0),"")</f>
        <v/>
      </c>
      <c r="BC198" s="142" t="str">
        <f>IFERROR(VLOOKUP('DERS YÜKLERİ'!$B$31,I198:AA198,18,0),"")</f>
        <v/>
      </c>
      <c r="BD198" s="142" t="str">
        <f>IFERROR(VLOOKUP('DERS YÜKLERİ'!$B$32,I198:AA198,18,0),"")</f>
        <v/>
      </c>
      <c r="BE198" s="142" t="str">
        <f>IFERROR(VLOOKUP('DERS YÜKLERİ'!$B$33,I198:AA198,18,0),"")</f>
        <v/>
      </c>
      <c r="BF198" s="142" t="str">
        <f>IFERROR(VLOOKUP('DERS YÜKLERİ'!$B$34,I198:AA198,18,0),"")</f>
        <v/>
      </c>
      <c r="BG198" s="142" t="str">
        <f>IFERROR(VLOOKUP('DERS YÜKLERİ'!$B$35,I198:AA198,18,0),"")</f>
        <v/>
      </c>
      <c r="BH198" s="142" t="str">
        <f>IFERROR(VLOOKUP('DERS YÜKLERİ'!$B$36,I198:AA198,18,0),"")</f>
        <v/>
      </c>
      <c r="BI198" s="142" t="str">
        <f>IFERROR(VLOOKUP('DERS YÜKLERİ'!$B$37,I198:AA198,18,0),"")</f>
        <v/>
      </c>
      <c r="BJ198" s="142" t="str">
        <f>IFERROR(VLOOKUP('DERS YÜKLERİ'!$B$38,I198:AA198,18,0),"")</f>
        <v/>
      </c>
      <c r="BK198" s="142" t="str">
        <f>IFERROR(VLOOKUP('DERS YÜKLERİ'!$B$39,I198:AA198,18,0),"")</f>
        <v/>
      </c>
      <c r="BL198" s="142" t="str">
        <f>IFERROR(VLOOKUP('DERS YÜKLERİ'!$B$40,I198:AA198,18,0),"")</f>
        <v/>
      </c>
      <c r="BM198" s="142" t="str">
        <f>IFERROR(VLOOKUP('DERS YÜKLERİ'!$B$41,I198:AA198,18,0),"")</f>
        <v/>
      </c>
      <c r="BN198" s="142" t="str">
        <f>IFERROR(VLOOKUP('DERS YÜKLERİ'!$B$42,I198:AA198,18,0),"")</f>
        <v/>
      </c>
      <c r="BO198" s="142" t="str">
        <f>IFERROR(VLOOKUP('DERS YÜKLERİ'!$B$43,I198:AA198,18,0),"")</f>
        <v/>
      </c>
      <c r="BP198" s="142" t="str">
        <f>IFERROR(VLOOKUP('DERS YÜKLERİ'!$B$44,I198:AA198,18,0),"")</f>
        <v/>
      </c>
      <c r="BQ198" s="142" t="str">
        <f>IFERROR(VLOOKUP('DERS YÜKLERİ'!$B$45,I198:AA198,18,0),"")</f>
        <v/>
      </c>
      <c r="BR198" s="142" t="str">
        <f>IFERROR(VLOOKUP('DERS YÜKLERİ'!$B$46,I198:AA198,18,0),"")</f>
        <v/>
      </c>
      <c r="BS198" s="142" t="str">
        <f>IFERROR(VLOOKUP('DERS YÜKLERİ'!$B$47,I198:AA198,18,0),"")</f>
        <v/>
      </c>
      <c r="BT198" s="26"/>
    </row>
    <row r="199" spans="1:72" ht="26.25" customHeight="1">
      <c r="A199" s="14"/>
      <c r="B199" s="945"/>
      <c r="C199" s="1030"/>
      <c r="D199" s="949"/>
      <c r="E199" s="949"/>
      <c r="F199" s="950"/>
      <c r="G199" s="387"/>
      <c r="H199" s="387"/>
      <c r="I199" s="948"/>
      <c r="J199" s="943"/>
      <c r="K199" s="947"/>
      <c r="L199" s="121"/>
      <c r="M199" s="121" t="str">
        <f>IFERROR(VLOOKUP(I199,'LİSTE-FORMÜLLER'!$B$2:$C$89,2,0),"*")</f>
        <v>*</v>
      </c>
      <c r="N199" s="20"/>
      <c r="O199" s="21"/>
      <c r="P199" s="21"/>
      <c r="Q199" s="21"/>
      <c r="R199" s="14"/>
      <c r="S199" s="10"/>
      <c r="T199" s="272"/>
      <c r="U199" s="283"/>
      <c r="V199" s="284"/>
      <c r="W199" s="272"/>
      <c r="X199" s="272"/>
      <c r="Y199" s="26"/>
      <c r="Z199" s="142" t="s">
        <v>876</v>
      </c>
      <c r="AA199" s="144" t="e">
        <f t="shared" si="26"/>
        <v>#VALUE!</v>
      </c>
      <c r="AB199" s="148" t="str">
        <f>IFERROR(VLOOKUP('DERS YÜKLERİ'!$B$3,I199:AA199,18,0),"")</f>
        <v/>
      </c>
      <c r="AC199" s="142" t="str">
        <f>IFERROR(VLOOKUP('DERS YÜKLERİ'!$B$4,I199:AA199,18,0),"")</f>
        <v/>
      </c>
      <c r="AD199" s="142" t="str">
        <f>IFERROR(VLOOKUP('DERS YÜKLERİ'!$B$5,I199:AA199,18,0),"")</f>
        <v/>
      </c>
      <c r="AE199" s="142" t="str">
        <f>IFERROR(VLOOKUP('DERS YÜKLERİ'!$B$6,I199:AA199,18,0),"")</f>
        <v/>
      </c>
      <c r="AF199" s="142" t="str">
        <f>IFERROR(VLOOKUP('DERS YÜKLERİ'!$B$7,I199:AA199,18,0),"")</f>
        <v/>
      </c>
      <c r="AG199" s="142" t="str">
        <f>IFERROR(VLOOKUP('DERS YÜKLERİ'!$B$8,I199:AA199,18,0),"")</f>
        <v/>
      </c>
      <c r="AH199" s="142" t="str">
        <f>IFERROR(VLOOKUP('DERS YÜKLERİ'!$B$9,I199:AA199,18,0),"")</f>
        <v/>
      </c>
      <c r="AI199" s="142" t="str">
        <f>IFERROR(VLOOKUP('DERS YÜKLERİ'!$B$10,I199:AA199,18,0),"")</f>
        <v/>
      </c>
      <c r="AJ199" s="142" t="str">
        <f>IFERROR(VLOOKUP('DERS YÜKLERİ'!$B$11,I199:AA199,18,0),"")</f>
        <v/>
      </c>
      <c r="AK199" s="142" t="str">
        <f>IFERROR(VLOOKUP('DERS YÜKLERİ'!$B$12,I199:AA199,18,0),"")</f>
        <v/>
      </c>
      <c r="AL199" s="142" t="str">
        <f>IFERROR(VLOOKUP('DERS YÜKLERİ'!$B$13,I199:AA199,18,0),"")</f>
        <v/>
      </c>
      <c r="AM199" s="142" t="str">
        <f>IFERROR(VLOOKUP('DERS YÜKLERİ'!$B$14,I199:AA199,18,0),"")</f>
        <v/>
      </c>
      <c r="AN199" s="142" t="str">
        <f>IFERROR(VLOOKUP('DERS YÜKLERİ'!$B$15,I199:AA199,18,0),"")</f>
        <v/>
      </c>
      <c r="AO199" s="142" t="str">
        <f>IFERROR(VLOOKUP('DERS YÜKLERİ'!$B$16,I199:AA199,18,0),"")</f>
        <v/>
      </c>
      <c r="AP199" s="142" t="str">
        <f>IFERROR(VLOOKUP('DERS YÜKLERİ'!$B$17,I199:AA199,18,0),"")</f>
        <v/>
      </c>
      <c r="AQ199" s="142" t="str">
        <f>IFERROR(VLOOKUP('DERS YÜKLERİ'!$B$18,I199:AA199,18,0),"")</f>
        <v/>
      </c>
      <c r="AR199" s="142" t="str">
        <f>IFERROR(VLOOKUP('DERS YÜKLERİ'!$B$19,I199:AA199,18,0),"")</f>
        <v/>
      </c>
      <c r="AS199" s="142" t="str">
        <f>IFERROR(VLOOKUP('DERS YÜKLERİ'!$B$20,I199:AA199,18,0),"")</f>
        <v/>
      </c>
      <c r="AT199" s="142" t="str">
        <f>IFERROR(VLOOKUP('DERS YÜKLERİ'!$B$21,I199:AA199,18,0),"")</f>
        <v/>
      </c>
      <c r="AU199" s="142" t="str">
        <f>IFERROR(VLOOKUP('DERS YÜKLERİ'!$B$22,I199:AA199,18,0),"")</f>
        <v/>
      </c>
      <c r="AV199" s="142" t="str">
        <f>IFERROR(VLOOKUP('DERS YÜKLERİ'!$B$23,I199:AA199,18,0),"")</f>
        <v/>
      </c>
      <c r="AW199" s="142" t="str">
        <f>IFERROR(VLOOKUP('DERS YÜKLERİ'!$B$25,I199:AA199,18,0),"")</f>
        <v/>
      </c>
      <c r="AX199" s="142" t="str">
        <f>IFERROR(VLOOKUP('DERS YÜKLERİ'!$B$26,I199:AA199,18,0),"")</f>
        <v/>
      </c>
      <c r="AY199" s="142" t="str">
        <f>IFERROR(VLOOKUP('DERS YÜKLERİ'!$B$27,I199:AA199,18,0),"")</f>
        <v/>
      </c>
      <c r="AZ199" s="142" t="str">
        <f>IFERROR(VLOOKUP('DERS YÜKLERİ'!$B$28,I199:AA199,18,0),"")</f>
        <v/>
      </c>
      <c r="BA199" s="142" t="str">
        <f>IFERROR(VLOOKUP('DERS YÜKLERİ'!$B$29,I199:AA199,18,0),"")</f>
        <v/>
      </c>
      <c r="BB199" s="142" t="str">
        <f>IFERROR(VLOOKUP('DERS YÜKLERİ'!$B$30,I199:AA199,18,0),"")</f>
        <v/>
      </c>
      <c r="BC199" s="142" t="str">
        <f>IFERROR(VLOOKUP('DERS YÜKLERİ'!$B$31,I199:AA199,18,0),"")</f>
        <v/>
      </c>
      <c r="BD199" s="142" t="str">
        <f>IFERROR(VLOOKUP('DERS YÜKLERİ'!$B$32,I199:AA199,18,0),"")</f>
        <v/>
      </c>
      <c r="BE199" s="142" t="str">
        <f>IFERROR(VLOOKUP('DERS YÜKLERİ'!$B$33,I199:AA199,18,0),"")</f>
        <v/>
      </c>
      <c r="BF199" s="142" t="str">
        <f>IFERROR(VLOOKUP('DERS YÜKLERİ'!$B$34,I199:AA199,18,0),"")</f>
        <v/>
      </c>
      <c r="BG199" s="142" t="str">
        <f>IFERROR(VLOOKUP('DERS YÜKLERİ'!$B$35,I199:AA199,18,0),"")</f>
        <v/>
      </c>
      <c r="BH199" s="142" t="str">
        <f>IFERROR(VLOOKUP('DERS YÜKLERİ'!$B$36,I199:AA199,18,0),"")</f>
        <v/>
      </c>
      <c r="BI199" s="142" t="str">
        <f>IFERROR(VLOOKUP('DERS YÜKLERİ'!$B$37,I199:AA199,18,0),"")</f>
        <v/>
      </c>
      <c r="BJ199" s="142" t="str">
        <f>IFERROR(VLOOKUP('DERS YÜKLERİ'!$B$38,I199:AA199,18,0),"")</f>
        <v/>
      </c>
      <c r="BK199" s="142" t="str">
        <f>IFERROR(VLOOKUP('DERS YÜKLERİ'!$B$39,I199:AA199,18,0),"")</f>
        <v/>
      </c>
      <c r="BL199" s="142" t="str">
        <f>IFERROR(VLOOKUP('DERS YÜKLERİ'!$B$40,I199:AA199,18,0),"")</f>
        <v/>
      </c>
      <c r="BM199" s="142" t="str">
        <f>IFERROR(VLOOKUP('DERS YÜKLERİ'!$B$41,I199:AA199,18,0),"")</f>
        <v/>
      </c>
      <c r="BN199" s="142" t="str">
        <f>IFERROR(VLOOKUP('DERS YÜKLERİ'!$B$42,I199:AA199,18,0),"")</f>
        <v/>
      </c>
      <c r="BO199" s="142" t="str">
        <f>IFERROR(VLOOKUP('DERS YÜKLERİ'!$B$43,I199:AA199,18,0),"")</f>
        <v/>
      </c>
      <c r="BP199" s="142" t="str">
        <f>IFERROR(VLOOKUP('DERS YÜKLERİ'!$B$44,I199:AA199,18,0),"")</f>
        <v/>
      </c>
      <c r="BQ199" s="142" t="str">
        <f>IFERROR(VLOOKUP('DERS YÜKLERİ'!$B$45,I199:AA199,18,0),"")</f>
        <v/>
      </c>
      <c r="BR199" s="142" t="str">
        <f>IFERROR(VLOOKUP('DERS YÜKLERİ'!$B$46,I199:AA199,18,0),"")</f>
        <v/>
      </c>
      <c r="BS199" s="142" t="str">
        <f>IFERROR(VLOOKUP('DERS YÜKLERİ'!$B$47,I199:AA199,18,0),"")</f>
        <v/>
      </c>
      <c r="BT199" s="26"/>
    </row>
    <row r="200" spans="1:72" ht="26.25" customHeight="1">
      <c r="A200" s="14"/>
      <c r="B200" s="945"/>
      <c r="C200" s="1030"/>
      <c r="D200" s="387"/>
      <c r="E200" s="387"/>
      <c r="F200" s="117"/>
      <c r="G200" s="951"/>
      <c r="H200" s="949"/>
      <c r="I200" s="952"/>
      <c r="J200" s="943"/>
      <c r="K200" s="947"/>
      <c r="L200" s="121"/>
      <c r="M200" s="121" t="str">
        <f>IFERROR(VLOOKUP(I200,'LİSTE-FORMÜLLER'!$B$2:$C$89,2,0),"*")</f>
        <v>*</v>
      </c>
      <c r="N200" s="20"/>
      <c r="O200" s="21"/>
      <c r="P200" s="21"/>
      <c r="Q200" s="21"/>
      <c r="R200" s="14"/>
      <c r="S200" s="10"/>
      <c r="T200" s="272"/>
      <c r="U200" s="953"/>
      <c r="V200" s="953"/>
      <c r="W200" s="272"/>
      <c r="X200" s="272"/>
      <c r="Y200" s="26"/>
      <c r="Z200" s="142" t="s">
        <v>876</v>
      </c>
      <c r="AA200" s="144" t="e">
        <f t="shared" si="26"/>
        <v>#VALUE!</v>
      </c>
      <c r="AB200" s="148" t="str">
        <f>IFERROR(VLOOKUP('DERS YÜKLERİ'!$B$3,I200:AA200,18,0),"")</f>
        <v/>
      </c>
      <c r="AC200" s="142" t="str">
        <f>IFERROR(VLOOKUP('DERS YÜKLERİ'!$B$4,I200:AA200,18,0),"")</f>
        <v/>
      </c>
      <c r="AD200" s="142" t="str">
        <f>IFERROR(VLOOKUP('DERS YÜKLERİ'!$B$5,I200:AA200,18,0),"")</f>
        <v/>
      </c>
      <c r="AE200" s="142" t="str">
        <f>IFERROR(VLOOKUP('DERS YÜKLERİ'!$B$6,I200:AA200,18,0),"")</f>
        <v/>
      </c>
      <c r="AF200" s="142" t="str">
        <f>IFERROR(VLOOKUP('DERS YÜKLERİ'!$B$7,I200:AA200,18,0),"")</f>
        <v/>
      </c>
      <c r="AG200" s="142" t="str">
        <f>IFERROR(VLOOKUP('DERS YÜKLERİ'!$B$8,I200:AA200,18,0),"")</f>
        <v/>
      </c>
      <c r="AH200" s="142" t="str">
        <f>IFERROR(VLOOKUP('DERS YÜKLERİ'!$B$9,I200:AA200,18,0),"")</f>
        <v/>
      </c>
      <c r="AI200" s="142" t="str">
        <f>IFERROR(VLOOKUP('DERS YÜKLERİ'!$B$10,I200:AA200,18,0),"")</f>
        <v/>
      </c>
      <c r="AJ200" s="142" t="str">
        <f>IFERROR(VLOOKUP('DERS YÜKLERİ'!$B$11,I200:AA200,18,0),"")</f>
        <v/>
      </c>
      <c r="AK200" s="142" t="str">
        <f>IFERROR(VLOOKUP('DERS YÜKLERİ'!$B$12,I200:AA200,18,0),"")</f>
        <v/>
      </c>
      <c r="AL200" s="142" t="str">
        <f>IFERROR(VLOOKUP('DERS YÜKLERİ'!$B$13,I200:AA200,18,0),"")</f>
        <v/>
      </c>
      <c r="AM200" s="142" t="str">
        <f>IFERROR(VLOOKUP('DERS YÜKLERİ'!$B$14,I200:AA200,18,0),"")</f>
        <v/>
      </c>
      <c r="AN200" s="142" t="str">
        <f>IFERROR(VLOOKUP('DERS YÜKLERİ'!$B$15,I200:AA200,18,0),"")</f>
        <v/>
      </c>
      <c r="AO200" s="142" t="str">
        <f>IFERROR(VLOOKUP('DERS YÜKLERİ'!$B$16,I200:AA200,18,0),"")</f>
        <v/>
      </c>
      <c r="AP200" s="142" t="str">
        <f>IFERROR(VLOOKUP('DERS YÜKLERİ'!$B$17,I200:AA200,18,0),"")</f>
        <v/>
      </c>
      <c r="AQ200" s="142" t="str">
        <f>IFERROR(VLOOKUP('DERS YÜKLERİ'!$B$18,I200:AA200,18,0),"")</f>
        <v/>
      </c>
      <c r="AR200" s="142" t="str">
        <f>IFERROR(VLOOKUP('DERS YÜKLERİ'!$B$19,I200:AA200,18,0),"")</f>
        <v/>
      </c>
      <c r="AS200" s="142" t="str">
        <f>IFERROR(VLOOKUP('DERS YÜKLERİ'!$B$20,I200:AA200,18,0),"")</f>
        <v/>
      </c>
      <c r="AT200" s="142" t="str">
        <f>IFERROR(VLOOKUP('DERS YÜKLERİ'!$B$21,I200:AA200,18,0),"")</f>
        <v/>
      </c>
      <c r="AU200" s="142" t="str">
        <f>IFERROR(VLOOKUP('DERS YÜKLERİ'!$B$22,I200:AA200,18,0),"")</f>
        <v/>
      </c>
      <c r="AV200" s="142" t="str">
        <f>IFERROR(VLOOKUP('DERS YÜKLERİ'!$B$23,I200:AA200,18,0),"")</f>
        <v/>
      </c>
      <c r="AW200" s="142" t="str">
        <f>IFERROR(VLOOKUP('DERS YÜKLERİ'!$B$25,I200:AA200,18,0),"")</f>
        <v/>
      </c>
      <c r="AX200" s="142" t="str">
        <f>IFERROR(VLOOKUP('DERS YÜKLERİ'!$B$26,I200:AA200,18,0),"")</f>
        <v/>
      </c>
      <c r="AY200" s="142" t="str">
        <f>IFERROR(VLOOKUP('DERS YÜKLERİ'!$B$27,I200:AA200,18,0),"")</f>
        <v/>
      </c>
      <c r="AZ200" s="142" t="str">
        <f>IFERROR(VLOOKUP('DERS YÜKLERİ'!$B$28,I200:AA200,18,0),"")</f>
        <v/>
      </c>
      <c r="BA200" s="142" t="str">
        <f>IFERROR(VLOOKUP('DERS YÜKLERİ'!$B$29,I200:AA200,18,0),"")</f>
        <v/>
      </c>
      <c r="BB200" s="142" t="str">
        <f>IFERROR(VLOOKUP('DERS YÜKLERİ'!$B$30,I200:AA200,18,0),"")</f>
        <v/>
      </c>
      <c r="BC200" s="142" t="str">
        <f>IFERROR(VLOOKUP('DERS YÜKLERİ'!$B$31,I200:AA200,18,0),"")</f>
        <v/>
      </c>
      <c r="BD200" s="142" t="str">
        <f>IFERROR(VLOOKUP('DERS YÜKLERİ'!$B$32,I200:AA200,18,0),"")</f>
        <v/>
      </c>
      <c r="BE200" s="142" t="str">
        <f>IFERROR(VLOOKUP('DERS YÜKLERİ'!$B$33,I200:AA200,18,0),"")</f>
        <v/>
      </c>
      <c r="BF200" s="142" t="str">
        <f>IFERROR(VLOOKUP('DERS YÜKLERİ'!$B$34,I200:AA200,18,0),"")</f>
        <v/>
      </c>
      <c r="BG200" s="142" t="str">
        <f>IFERROR(VLOOKUP('DERS YÜKLERİ'!$B$35,I200:AA200,18,0),"")</f>
        <v/>
      </c>
      <c r="BH200" s="142" t="str">
        <f>IFERROR(VLOOKUP('DERS YÜKLERİ'!$B$36,I200:AA200,18,0),"")</f>
        <v/>
      </c>
      <c r="BI200" s="142" t="str">
        <f>IFERROR(VLOOKUP('DERS YÜKLERİ'!$B$37,I200:AA200,18,0),"")</f>
        <v/>
      </c>
      <c r="BJ200" s="142" t="str">
        <f>IFERROR(VLOOKUP('DERS YÜKLERİ'!$B$38,I200:AA200,18,0),"")</f>
        <v/>
      </c>
      <c r="BK200" s="142" t="str">
        <f>IFERROR(VLOOKUP('DERS YÜKLERİ'!$B$39,I200:AA200,18,0),"")</f>
        <v/>
      </c>
      <c r="BL200" s="142" t="str">
        <f>IFERROR(VLOOKUP('DERS YÜKLERİ'!$B$40,I200:AA200,18,0),"")</f>
        <v/>
      </c>
      <c r="BM200" s="142" t="str">
        <f>IFERROR(VLOOKUP('DERS YÜKLERİ'!$B$41,I200:AA200,18,0),"")</f>
        <v/>
      </c>
      <c r="BN200" s="142" t="str">
        <f>IFERROR(VLOOKUP('DERS YÜKLERİ'!$B$42,I200:AA200,18,0),"")</f>
        <v/>
      </c>
      <c r="BO200" s="142" t="str">
        <f>IFERROR(VLOOKUP('DERS YÜKLERİ'!$B$43,I200:AA200,18,0),"")</f>
        <v/>
      </c>
      <c r="BP200" s="142" t="str">
        <f>IFERROR(VLOOKUP('DERS YÜKLERİ'!$B$44,I200:AA200,18,0),"")</f>
        <v/>
      </c>
      <c r="BQ200" s="142" t="str">
        <f>IFERROR(VLOOKUP('DERS YÜKLERİ'!$B$45,I200:AA200,18,0),"")</f>
        <v/>
      </c>
      <c r="BR200" s="142" t="str">
        <f>IFERROR(VLOOKUP('DERS YÜKLERİ'!$B$46,I200:AA200,18,0),"")</f>
        <v/>
      </c>
      <c r="BS200" s="142" t="str">
        <f>IFERROR(VLOOKUP('DERS YÜKLERİ'!$B$47,I200:AA200,18,0),"")</f>
        <v/>
      </c>
      <c r="BT200" s="26"/>
    </row>
    <row r="201" spans="1:72" ht="26.25" customHeight="1">
      <c r="A201" s="14"/>
      <c r="B201" s="945"/>
      <c r="C201" s="1030"/>
      <c r="D201" s="387"/>
      <c r="E201" s="387"/>
      <c r="F201" s="117"/>
      <c r="G201" s="951"/>
      <c r="H201" s="949"/>
      <c r="I201" s="952"/>
      <c r="J201" s="943"/>
      <c r="K201" s="947"/>
      <c r="L201" s="121"/>
      <c r="M201" s="121" t="str">
        <f>IFERROR(VLOOKUP(I201,'LİSTE-FORMÜLLER'!$B$2:$C$89,2,0),"*")</f>
        <v>*</v>
      </c>
      <c r="N201" s="20"/>
      <c r="O201" s="21"/>
      <c r="P201" s="21"/>
      <c r="Q201" s="21"/>
      <c r="R201" s="14"/>
      <c r="S201" s="10"/>
      <c r="T201" s="272"/>
      <c r="U201" s="953"/>
      <c r="V201" s="953"/>
      <c r="W201" s="272"/>
      <c r="X201" s="272"/>
      <c r="Y201" s="26"/>
      <c r="Z201" s="142" t="s">
        <v>876</v>
      </c>
      <c r="AA201" s="144" t="e">
        <f t="shared" si="26"/>
        <v>#VALUE!</v>
      </c>
      <c r="AB201" s="148" t="str">
        <f>IFERROR(VLOOKUP('DERS YÜKLERİ'!$B$3,I201:AA201,18,0),"")</f>
        <v/>
      </c>
      <c r="AC201" s="142" t="str">
        <f>IFERROR(VLOOKUP('DERS YÜKLERİ'!$B$4,I201:AA201,18,0),"")</f>
        <v/>
      </c>
      <c r="AD201" s="142" t="str">
        <f>IFERROR(VLOOKUP('DERS YÜKLERİ'!$B$5,I201:AA201,18,0),"")</f>
        <v/>
      </c>
      <c r="AE201" s="142" t="str">
        <f>IFERROR(VLOOKUP('DERS YÜKLERİ'!$B$6,I201:AA201,18,0),"")</f>
        <v/>
      </c>
      <c r="AF201" s="142" t="str">
        <f>IFERROR(VLOOKUP('DERS YÜKLERİ'!$B$7,I201:AA201,18,0),"")</f>
        <v/>
      </c>
      <c r="AG201" s="142" t="str">
        <f>IFERROR(VLOOKUP('DERS YÜKLERİ'!$B$8,I201:AA201,18,0),"")</f>
        <v/>
      </c>
      <c r="AH201" s="142" t="str">
        <f>IFERROR(VLOOKUP('DERS YÜKLERİ'!$B$9,I201:AA201,18,0),"")</f>
        <v/>
      </c>
      <c r="AI201" s="142" t="str">
        <f>IFERROR(VLOOKUP('DERS YÜKLERİ'!$B$10,I201:AA201,18,0),"")</f>
        <v/>
      </c>
      <c r="AJ201" s="142" t="str">
        <f>IFERROR(VLOOKUP('DERS YÜKLERİ'!$B$11,I201:AA201,18,0),"")</f>
        <v/>
      </c>
      <c r="AK201" s="142" t="str">
        <f>IFERROR(VLOOKUP('DERS YÜKLERİ'!$B$12,I201:AA201,18,0),"")</f>
        <v/>
      </c>
      <c r="AL201" s="142" t="str">
        <f>IFERROR(VLOOKUP('DERS YÜKLERİ'!$B$13,I201:AA201,18,0),"")</f>
        <v/>
      </c>
      <c r="AM201" s="142" t="str">
        <f>IFERROR(VLOOKUP('DERS YÜKLERİ'!$B$14,I201:AA201,18,0),"")</f>
        <v/>
      </c>
      <c r="AN201" s="142" t="str">
        <f>IFERROR(VLOOKUP('DERS YÜKLERİ'!$B$15,I201:AA201,18,0),"")</f>
        <v/>
      </c>
      <c r="AO201" s="142" t="str">
        <f>IFERROR(VLOOKUP('DERS YÜKLERİ'!$B$16,I201:AA201,18,0),"")</f>
        <v/>
      </c>
      <c r="AP201" s="142" t="str">
        <f>IFERROR(VLOOKUP('DERS YÜKLERİ'!$B$17,I201:AA201,18,0),"")</f>
        <v/>
      </c>
      <c r="AQ201" s="142" t="str">
        <f>IFERROR(VLOOKUP('DERS YÜKLERİ'!$B$18,I201:AA201,18,0),"")</f>
        <v/>
      </c>
      <c r="AR201" s="142" t="str">
        <f>IFERROR(VLOOKUP('DERS YÜKLERİ'!$B$19,I201:AA201,18,0),"")</f>
        <v/>
      </c>
      <c r="AS201" s="142" t="str">
        <f>IFERROR(VLOOKUP('DERS YÜKLERİ'!$B$20,I201:AA201,18,0),"")</f>
        <v/>
      </c>
      <c r="AT201" s="142" t="str">
        <f>IFERROR(VLOOKUP('DERS YÜKLERİ'!$B$21,I201:AA201,18,0),"")</f>
        <v/>
      </c>
      <c r="AU201" s="142" t="str">
        <f>IFERROR(VLOOKUP('DERS YÜKLERİ'!$B$22,I201:AA201,18,0),"")</f>
        <v/>
      </c>
      <c r="AV201" s="142" t="str">
        <f>IFERROR(VLOOKUP('DERS YÜKLERİ'!$B$23,I201:AA201,18,0),"")</f>
        <v/>
      </c>
      <c r="AW201" s="142" t="str">
        <f>IFERROR(VLOOKUP('DERS YÜKLERİ'!$B$25,I201:AA201,18,0),"")</f>
        <v/>
      </c>
      <c r="AX201" s="142" t="str">
        <f>IFERROR(VLOOKUP('DERS YÜKLERİ'!$B$26,I201:AA201,18,0),"")</f>
        <v/>
      </c>
      <c r="AY201" s="142" t="str">
        <f>IFERROR(VLOOKUP('DERS YÜKLERİ'!$B$27,I201:AA201,18,0),"")</f>
        <v/>
      </c>
      <c r="AZ201" s="142" t="str">
        <f>IFERROR(VLOOKUP('DERS YÜKLERİ'!$B$28,I201:AA201,18,0),"")</f>
        <v/>
      </c>
      <c r="BA201" s="142" t="str">
        <f>IFERROR(VLOOKUP('DERS YÜKLERİ'!$B$29,I201:AA201,18,0),"")</f>
        <v/>
      </c>
      <c r="BB201" s="142" t="str">
        <f>IFERROR(VLOOKUP('DERS YÜKLERİ'!$B$30,I201:AA201,18,0),"")</f>
        <v/>
      </c>
      <c r="BC201" s="142" t="str">
        <f>IFERROR(VLOOKUP('DERS YÜKLERİ'!$B$31,I201:AA201,18,0),"")</f>
        <v/>
      </c>
      <c r="BD201" s="142" t="str">
        <f>IFERROR(VLOOKUP('DERS YÜKLERİ'!$B$32,I201:AA201,18,0),"")</f>
        <v/>
      </c>
      <c r="BE201" s="142" t="str">
        <f>IFERROR(VLOOKUP('DERS YÜKLERİ'!$B$33,I201:AA201,18,0),"")</f>
        <v/>
      </c>
      <c r="BF201" s="142" t="str">
        <f>IFERROR(VLOOKUP('DERS YÜKLERİ'!$B$34,I201:AA201,18,0),"")</f>
        <v/>
      </c>
      <c r="BG201" s="142" t="str">
        <f>IFERROR(VLOOKUP('DERS YÜKLERİ'!$B$35,I201:AA201,18,0),"")</f>
        <v/>
      </c>
      <c r="BH201" s="142" t="str">
        <f>IFERROR(VLOOKUP('DERS YÜKLERİ'!$B$36,I201:AA201,18,0),"")</f>
        <v/>
      </c>
      <c r="BI201" s="142" t="str">
        <f>IFERROR(VLOOKUP('DERS YÜKLERİ'!$B$37,I201:AA201,18,0),"")</f>
        <v/>
      </c>
      <c r="BJ201" s="142" t="str">
        <f>IFERROR(VLOOKUP('DERS YÜKLERİ'!$B$38,I201:AA201,18,0),"")</f>
        <v/>
      </c>
      <c r="BK201" s="142" t="str">
        <f>IFERROR(VLOOKUP('DERS YÜKLERİ'!$B$39,I201:AA201,18,0),"")</f>
        <v/>
      </c>
      <c r="BL201" s="142" t="str">
        <f>IFERROR(VLOOKUP('DERS YÜKLERİ'!$B$40,I201:AA201,18,0),"")</f>
        <v/>
      </c>
      <c r="BM201" s="142" t="str">
        <f>IFERROR(VLOOKUP('DERS YÜKLERİ'!$B$41,I201:AA201,18,0),"")</f>
        <v/>
      </c>
      <c r="BN201" s="142" t="str">
        <f>IFERROR(VLOOKUP('DERS YÜKLERİ'!$B$42,I201:AA201,18,0),"")</f>
        <v/>
      </c>
      <c r="BO201" s="142" t="str">
        <f>IFERROR(VLOOKUP('DERS YÜKLERİ'!$B$43,I201:AA201,18,0),"")</f>
        <v/>
      </c>
      <c r="BP201" s="142" t="str">
        <f>IFERROR(VLOOKUP('DERS YÜKLERİ'!$B$44,I201:AA201,18,0),"")</f>
        <v/>
      </c>
      <c r="BQ201" s="142" t="str">
        <f>IFERROR(VLOOKUP('DERS YÜKLERİ'!$B$45,I201:AA201,18,0),"")</f>
        <v/>
      </c>
      <c r="BR201" s="142" t="str">
        <f>IFERROR(VLOOKUP('DERS YÜKLERİ'!$B$46,I201:AA201,18,0),"")</f>
        <v/>
      </c>
      <c r="BS201" s="142" t="str">
        <f>IFERROR(VLOOKUP('DERS YÜKLERİ'!$B$47,I201:AA201,18,0),"")</f>
        <v/>
      </c>
      <c r="BT201" s="26"/>
    </row>
    <row r="202" spans="1:72" ht="26.25" customHeight="1">
      <c r="A202" s="14"/>
      <c r="B202" s="945"/>
      <c r="C202" s="1030"/>
      <c r="D202" s="387"/>
      <c r="E202" s="387"/>
      <c r="F202" s="117"/>
      <c r="G202" s="951"/>
      <c r="H202" s="949"/>
      <c r="I202" s="952"/>
      <c r="J202" s="943"/>
      <c r="K202" s="947"/>
      <c r="L202" s="121"/>
      <c r="M202" s="121" t="str">
        <f>IFERROR(VLOOKUP(I202,'LİSTE-FORMÜLLER'!$B$2:$C$89,2,0),"*")</f>
        <v>*</v>
      </c>
      <c r="N202" s="20"/>
      <c r="O202" s="21"/>
      <c r="P202" s="21"/>
      <c r="Q202" s="21"/>
      <c r="R202" s="14"/>
      <c r="S202" s="10"/>
      <c r="T202" s="272"/>
      <c r="U202" s="953"/>
      <c r="V202" s="953"/>
      <c r="W202" s="272"/>
      <c r="X202" s="272"/>
      <c r="Y202" s="26"/>
      <c r="Z202" s="142" t="s">
        <v>876</v>
      </c>
      <c r="AA202" s="144" t="e">
        <f t="shared" si="26"/>
        <v>#VALUE!</v>
      </c>
      <c r="AB202" s="148" t="str">
        <f>IFERROR(VLOOKUP('DERS YÜKLERİ'!$B$3,I202:AA202,18,0),"")</f>
        <v/>
      </c>
      <c r="AC202" s="142" t="str">
        <f>IFERROR(VLOOKUP('DERS YÜKLERİ'!$B$4,I202:AA202,18,0),"")</f>
        <v/>
      </c>
      <c r="AD202" s="142" t="str">
        <f>IFERROR(VLOOKUP('DERS YÜKLERİ'!$B$5,I202:AA202,18,0),"")</f>
        <v/>
      </c>
      <c r="AE202" s="142" t="str">
        <f>IFERROR(VLOOKUP('DERS YÜKLERİ'!$B$6,I202:AA202,18,0),"")</f>
        <v/>
      </c>
      <c r="AF202" s="142" t="str">
        <f>IFERROR(VLOOKUP('DERS YÜKLERİ'!$B$7,I202:AA202,18,0),"")</f>
        <v/>
      </c>
      <c r="AG202" s="142" t="str">
        <f>IFERROR(VLOOKUP('DERS YÜKLERİ'!$B$8,I202:AA202,18,0),"")</f>
        <v/>
      </c>
      <c r="AH202" s="142" t="str">
        <f>IFERROR(VLOOKUP('DERS YÜKLERİ'!$B$9,I202:AA202,18,0),"")</f>
        <v/>
      </c>
      <c r="AI202" s="142" t="str">
        <f>IFERROR(VLOOKUP('DERS YÜKLERİ'!$B$10,I202:AA202,18,0),"")</f>
        <v/>
      </c>
      <c r="AJ202" s="142" t="str">
        <f>IFERROR(VLOOKUP('DERS YÜKLERİ'!$B$11,I202:AA202,18,0),"")</f>
        <v/>
      </c>
      <c r="AK202" s="142" t="str">
        <f>IFERROR(VLOOKUP('DERS YÜKLERİ'!$B$12,I202:AA202,18,0),"")</f>
        <v/>
      </c>
      <c r="AL202" s="142" t="str">
        <f>IFERROR(VLOOKUP('DERS YÜKLERİ'!$B$13,I202:AA202,18,0),"")</f>
        <v/>
      </c>
      <c r="AM202" s="142" t="str">
        <f>IFERROR(VLOOKUP('DERS YÜKLERİ'!$B$14,I202:AA202,18,0),"")</f>
        <v/>
      </c>
      <c r="AN202" s="142" t="str">
        <f>IFERROR(VLOOKUP('DERS YÜKLERİ'!$B$15,I202:AA202,18,0),"")</f>
        <v/>
      </c>
      <c r="AO202" s="142" t="str">
        <f>IFERROR(VLOOKUP('DERS YÜKLERİ'!$B$16,I202:AA202,18,0),"")</f>
        <v/>
      </c>
      <c r="AP202" s="142" t="str">
        <f>IFERROR(VLOOKUP('DERS YÜKLERİ'!$B$17,I202:AA202,18,0),"")</f>
        <v/>
      </c>
      <c r="AQ202" s="142" t="str">
        <f>IFERROR(VLOOKUP('DERS YÜKLERİ'!$B$18,I202:AA202,18,0),"")</f>
        <v/>
      </c>
      <c r="AR202" s="142" t="str">
        <f>IFERROR(VLOOKUP('DERS YÜKLERİ'!$B$19,I202:AA202,18,0),"")</f>
        <v/>
      </c>
      <c r="AS202" s="142" t="str">
        <f>IFERROR(VLOOKUP('DERS YÜKLERİ'!$B$20,I202:AA202,18,0),"")</f>
        <v/>
      </c>
      <c r="AT202" s="142" t="str">
        <f>IFERROR(VLOOKUP('DERS YÜKLERİ'!$B$21,I202:AA202,18,0),"")</f>
        <v/>
      </c>
      <c r="AU202" s="142" t="str">
        <f>IFERROR(VLOOKUP('DERS YÜKLERİ'!$B$22,I202:AA202,18,0),"")</f>
        <v/>
      </c>
      <c r="AV202" s="142" t="str">
        <f>IFERROR(VLOOKUP('DERS YÜKLERİ'!$B$23,I202:AA202,18,0),"")</f>
        <v/>
      </c>
      <c r="AW202" s="142" t="str">
        <f>IFERROR(VLOOKUP('DERS YÜKLERİ'!$B$25,I202:AA202,18,0),"")</f>
        <v/>
      </c>
      <c r="AX202" s="142" t="str">
        <f>IFERROR(VLOOKUP('DERS YÜKLERİ'!$B$26,I202:AA202,18,0),"")</f>
        <v/>
      </c>
      <c r="AY202" s="142" t="str">
        <f>IFERROR(VLOOKUP('DERS YÜKLERİ'!$B$27,I202:AA202,18,0),"")</f>
        <v/>
      </c>
      <c r="AZ202" s="142" t="str">
        <f>IFERROR(VLOOKUP('DERS YÜKLERİ'!$B$28,I202:AA202,18,0),"")</f>
        <v/>
      </c>
      <c r="BA202" s="142" t="str">
        <f>IFERROR(VLOOKUP('DERS YÜKLERİ'!$B$29,I202:AA202,18,0),"")</f>
        <v/>
      </c>
      <c r="BB202" s="142" t="str">
        <f>IFERROR(VLOOKUP('DERS YÜKLERİ'!$B$30,I202:AA202,18,0),"")</f>
        <v/>
      </c>
      <c r="BC202" s="142" t="str">
        <f>IFERROR(VLOOKUP('DERS YÜKLERİ'!$B$31,I202:AA202,18,0),"")</f>
        <v/>
      </c>
      <c r="BD202" s="142" t="str">
        <f>IFERROR(VLOOKUP('DERS YÜKLERİ'!$B$32,I202:AA202,18,0),"")</f>
        <v/>
      </c>
      <c r="BE202" s="142" t="str">
        <f>IFERROR(VLOOKUP('DERS YÜKLERİ'!$B$33,I202:AA202,18,0),"")</f>
        <v/>
      </c>
      <c r="BF202" s="142" t="str">
        <f>IFERROR(VLOOKUP('DERS YÜKLERİ'!$B$34,I202:AA202,18,0),"")</f>
        <v/>
      </c>
      <c r="BG202" s="142" t="str">
        <f>IFERROR(VLOOKUP('DERS YÜKLERİ'!$B$35,I202:AA202,18,0),"")</f>
        <v/>
      </c>
      <c r="BH202" s="142" t="str">
        <f>IFERROR(VLOOKUP('DERS YÜKLERİ'!$B$36,I202:AA202,18,0),"")</f>
        <v/>
      </c>
      <c r="BI202" s="142" t="str">
        <f>IFERROR(VLOOKUP('DERS YÜKLERİ'!$B$37,I202:AA202,18,0),"")</f>
        <v/>
      </c>
      <c r="BJ202" s="142" t="str">
        <f>IFERROR(VLOOKUP('DERS YÜKLERİ'!$B$38,I202:AA202,18,0),"")</f>
        <v/>
      </c>
      <c r="BK202" s="142" t="str">
        <f>IFERROR(VLOOKUP('DERS YÜKLERİ'!$B$39,I202:AA202,18,0),"")</f>
        <v/>
      </c>
      <c r="BL202" s="142" t="str">
        <f>IFERROR(VLOOKUP('DERS YÜKLERİ'!$B$40,I202:AA202,18,0),"")</f>
        <v/>
      </c>
      <c r="BM202" s="142" t="str">
        <f>IFERROR(VLOOKUP('DERS YÜKLERİ'!$B$41,I202:AA202,18,0),"")</f>
        <v/>
      </c>
      <c r="BN202" s="142" t="str">
        <f>IFERROR(VLOOKUP('DERS YÜKLERİ'!$B$42,I202:AA202,18,0),"")</f>
        <v/>
      </c>
      <c r="BO202" s="142" t="str">
        <f>IFERROR(VLOOKUP('DERS YÜKLERİ'!$B$43,I202:AA202,18,0),"")</f>
        <v/>
      </c>
      <c r="BP202" s="142" t="str">
        <f>IFERROR(VLOOKUP('DERS YÜKLERİ'!$B$44,I202:AA202,18,0),"")</f>
        <v/>
      </c>
      <c r="BQ202" s="142" t="str">
        <f>IFERROR(VLOOKUP('DERS YÜKLERİ'!$B$45,I202:AA202,18,0),"")</f>
        <v/>
      </c>
      <c r="BR202" s="142" t="str">
        <f>IFERROR(VLOOKUP('DERS YÜKLERİ'!$B$46,I202:AA202,18,0),"")</f>
        <v/>
      </c>
      <c r="BS202" s="142" t="str">
        <f>IFERROR(VLOOKUP('DERS YÜKLERİ'!$B$47,I202:AA202,18,0),"")</f>
        <v/>
      </c>
      <c r="BT202" s="26"/>
    </row>
    <row r="203" spans="1:72" ht="26.25" customHeight="1">
      <c r="A203" s="14"/>
      <c r="B203" s="945"/>
      <c r="C203" s="1030"/>
      <c r="D203" s="387"/>
      <c r="E203" s="387"/>
      <c r="F203" s="117"/>
      <c r="G203" s="951"/>
      <c r="H203" s="949"/>
      <c r="I203" s="952"/>
      <c r="J203" s="943"/>
      <c r="K203" s="947"/>
      <c r="L203" s="121"/>
      <c r="M203" s="121" t="str">
        <f>IFERROR(VLOOKUP(I203,'LİSTE-FORMÜLLER'!$B$2:$C$89,2,0),"*")</f>
        <v>*</v>
      </c>
      <c r="N203" s="20"/>
      <c r="O203" s="21"/>
      <c r="P203" s="21"/>
      <c r="Q203" s="21"/>
      <c r="R203" s="14"/>
      <c r="S203" s="10"/>
      <c r="T203" s="272"/>
      <c r="U203" s="953"/>
      <c r="V203" s="953"/>
      <c r="W203" s="272"/>
      <c r="X203" s="272"/>
      <c r="Y203" s="26"/>
      <c r="Z203" s="142" t="s">
        <v>876</v>
      </c>
      <c r="AA203" s="144" t="e">
        <f t="shared" si="26"/>
        <v>#VALUE!</v>
      </c>
      <c r="AB203" s="148" t="str">
        <f>IFERROR(VLOOKUP('DERS YÜKLERİ'!$B$3,I203:AA203,18,0),"")</f>
        <v/>
      </c>
      <c r="AC203" s="142" t="str">
        <f>IFERROR(VLOOKUP('DERS YÜKLERİ'!$B$4,I203:AA203,18,0),"")</f>
        <v/>
      </c>
      <c r="AD203" s="142" t="str">
        <f>IFERROR(VLOOKUP('DERS YÜKLERİ'!$B$5,I203:AA203,18,0),"")</f>
        <v/>
      </c>
      <c r="AE203" s="142" t="str">
        <f>IFERROR(VLOOKUP('DERS YÜKLERİ'!$B$6,I203:AA203,18,0),"")</f>
        <v/>
      </c>
      <c r="AF203" s="142" t="str">
        <f>IFERROR(VLOOKUP('DERS YÜKLERİ'!$B$7,I203:AA203,18,0),"")</f>
        <v/>
      </c>
      <c r="AG203" s="142" t="str">
        <f>IFERROR(VLOOKUP('DERS YÜKLERİ'!$B$8,I203:AA203,18,0),"")</f>
        <v/>
      </c>
      <c r="AH203" s="142" t="str">
        <f>IFERROR(VLOOKUP('DERS YÜKLERİ'!$B$9,I203:AA203,18,0),"")</f>
        <v/>
      </c>
      <c r="AI203" s="142" t="str">
        <f>IFERROR(VLOOKUP('DERS YÜKLERİ'!$B$10,I203:AA203,18,0),"")</f>
        <v/>
      </c>
      <c r="AJ203" s="142" t="str">
        <f>IFERROR(VLOOKUP('DERS YÜKLERİ'!$B$11,I203:AA203,18,0),"")</f>
        <v/>
      </c>
      <c r="AK203" s="142" t="str">
        <f>IFERROR(VLOOKUP('DERS YÜKLERİ'!$B$12,I203:AA203,18,0),"")</f>
        <v/>
      </c>
      <c r="AL203" s="142" t="str">
        <f>IFERROR(VLOOKUP('DERS YÜKLERİ'!$B$13,I203:AA203,18,0),"")</f>
        <v/>
      </c>
      <c r="AM203" s="142" t="str">
        <f>IFERROR(VLOOKUP('DERS YÜKLERİ'!$B$14,I203:AA203,18,0),"")</f>
        <v/>
      </c>
      <c r="AN203" s="142" t="str">
        <f>IFERROR(VLOOKUP('DERS YÜKLERİ'!$B$15,I203:AA203,18,0),"")</f>
        <v/>
      </c>
      <c r="AO203" s="142" t="str">
        <f>IFERROR(VLOOKUP('DERS YÜKLERİ'!$B$16,I203:AA203,18,0),"")</f>
        <v/>
      </c>
      <c r="AP203" s="142" t="str">
        <f>IFERROR(VLOOKUP('DERS YÜKLERİ'!$B$17,I203:AA203,18,0),"")</f>
        <v/>
      </c>
      <c r="AQ203" s="142" t="str">
        <f>IFERROR(VLOOKUP('DERS YÜKLERİ'!$B$18,I203:AA203,18,0),"")</f>
        <v/>
      </c>
      <c r="AR203" s="142" t="str">
        <f>IFERROR(VLOOKUP('DERS YÜKLERİ'!$B$19,I203:AA203,18,0),"")</f>
        <v/>
      </c>
      <c r="AS203" s="142" t="str">
        <f>IFERROR(VLOOKUP('DERS YÜKLERİ'!$B$20,I203:AA203,18,0),"")</f>
        <v/>
      </c>
      <c r="AT203" s="142" t="str">
        <f>IFERROR(VLOOKUP('DERS YÜKLERİ'!$B$21,I203:AA203,18,0),"")</f>
        <v/>
      </c>
      <c r="AU203" s="142" t="str">
        <f>IFERROR(VLOOKUP('DERS YÜKLERİ'!$B$22,I203:AA203,18,0),"")</f>
        <v/>
      </c>
      <c r="AV203" s="142" t="str">
        <f>IFERROR(VLOOKUP('DERS YÜKLERİ'!$B$23,I203:AA203,18,0),"")</f>
        <v/>
      </c>
      <c r="AW203" s="142" t="str">
        <f>IFERROR(VLOOKUP('DERS YÜKLERİ'!$B$25,I203:AA203,18,0),"")</f>
        <v/>
      </c>
      <c r="AX203" s="142" t="str">
        <f>IFERROR(VLOOKUP('DERS YÜKLERİ'!$B$26,I203:AA203,18,0),"")</f>
        <v/>
      </c>
      <c r="AY203" s="142" t="str">
        <f>IFERROR(VLOOKUP('DERS YÜKLERİ'!$B$27,I203:AA203,18,0),"")</f>
        <v/>
      </c>
      <c r="AZ203" s="142" t="str">
        <f>IFERROR(VLOOKUP('DERS YÜKLERİ'!$B$28,I203:AA203,18,0),"")</f>
        <v/>
      </c>
      <c r="BA203" s="142" t="str">
        <f>IFERROR(VLOOKUP('DERS YÜKLERİ'!$B$29,I203:AA203,18,0),"")</f>
        <v/>
      </c>
      <c r="BB203" s="142" t="str">
        <f>IFERROR(VLOOKUP('DERS YÜKLERİ'!$B$30,I203:AA203,18,0),"")</f>
        <v/>
      </c>
      <c r="BC203" s="142" t="str">
        <f>IFERROR(VLOOKUP('DERS YÜKLERİ'!$B$31,I203:AA203,18,0),"")</f>
        <v/>
      </c>
      <c r="BD203" s="142" t="str">
        <f>IFERROR(VLOOKUP('DERS YÜKLERİ'!$B$32,I203:AA203,18,0),"")</f>
        <v/>
      </c>
      <c r="BE203" s="142" t="str">
        <f>IFERROR(VLOOKUP('DERS YÜKLERİ'!$B$33,I203:AA203,18,0),"")</f>
        <v/>
      </c>
      <c r="BF203" s="142" t="str">
        <f>IFERROR(VLOOKUP('DERS YÜKLERİ'!$B$34,I203:AA203,18,0),"")</f>
        <v/>
      </c>
      <c r="BG203" s="142" t="str">
        <f>IFERROR(VLOOKUP('DERS YÜKLERİ'!$B$35,I203:AA203,18,0),"")</f>
        <v/>
      </c>
      <c r="BH203" s="142" t="str">
        <f>IFERROR(VLOOKUP('DERS YÜKLERİ'!$B$36,I203:AA203,18,0),"")</f>
        <v/>
      </c>
      <c r="BI203" s="142" t="str">
        <f>IFERROR(VLOOKUP('DERS YÜKLERİ'!$B$37,I203:AA203,18,0),"")</f>
        <v/>
      </c>
      <c r="BJ203" s="142" t="str">
        <f>IFERROR(VLOOKUP('DERS YÜKLERİ'!$B$38,I203:AA203,18,0),"")</f>
        <v/>
      </c>
      <c r="BK203" s="142" t="str">
        <f>IFERROR(VLOOKUP('DERS YÜKLERİ'!$B$39,I203:AA203,18,0),"")</f>
        <v/>
      </c>
      <c r="BL203" s="142" t="str">
        <f>IFERROR(VLOOKUP('DERS YÜKLERİ'!$B$40,I203:AA203,18,0),"")</f>
        <v/>
      </c>
      <c r="BM203" s="142" t="str">
        <f>IFERROR(VLOOKUP('DERS YÜKLERİ'!$B$41,I203:AA203,18,0),"")</f>
        <v/>
      </c>
      <c r="BN203" s="142" t="str">
        <f>IFERROR(VLOOKUP('DERS YÜKLERİ'!$B$42,I203:AA203,18,0),"")</f>
        <v/>
      </c>
      <c r="BO203" s="142" t="str">
        <f>IFERROR(VLOOKUP('DERS YÜKLERİ'!$B$43,I203:AA203,18,0),"")</f>
        <v/>
      </c>
      <c r="BP203" s="142" t="str">
        <f>IFERROR(VLOOKUP('DERS YÜKLERİ'!$B$44,I203:AA203,18,0),"")</f>
        <v/>
      </c>
      <c r="BQ203" s="142" t="str">
        <f>IFERROR(VLOOKUP('DERS YÜKLERİ'!$B$45,I203:AA203,18,0),"")</f>
        <v/>
      </c>
      <c r="BR203" s="142" t="str">
        <f>IFERROR(VLOOKUP('DERS YÜKLERİ'!$B$46,I203:AA203,18,0),"")</f>
        <v/>
      </c>
      <c r="BS203" s="142" t="str">
        <f>IFERROR(VLOOKUP('DERS YÜKLERİ'!$B$47,I203:AA203,18,0),"")</f>
        <v/>
      </c>
      <c r="BT203" s="26"/>
    </row>
    <row r="204" spans="1:72" ht="19.5" customHeight="1">
      <c r="A204" s="14"/>
      <c r="B204" s="945"/>
      <c r="C204" s="1031"/>
      <c r="D204" s="954"/>
      <c r="E204" s="955"/>
      <c r="F204" s="956" t="s">
        <v>460</v>
      </c>
      <c r="G204" s="262"/>
      <c r="H204" s="262"/>
      <c r="I204" s="957" t="s">
        <v>460</v>
      </c>
      <c r="J204" s="943"/>
      <c r="K204" s="14"/>
      <c r="L204" s="121"/>
      <c r="M204" s="121"/>
      <c r="N204" s="20"/>
      <c r="O204" s="21"/>
      <c r="P204" s="21"/>
      <c r="Q204" s="21"/>
      <c r="R204" s="14"/>
      <c r="S204" s="958"/>
      <c r="T204" s="26"/>
      <c r="U204" s="959"/>
      <c r="V204" s="959"/>
      <c r="W204" s="26"/>
      <c r="X204" s="26"/>
      <c r="Y204" s="26"/>
      <c r="Z204" s="142"/>
      <c r="AA204" s="144"/>
      <c r="AB204" s="148" t="str">
        <f>IFERROR(VLOOKUP('DERS YÜKLERİ'!$B$3,I204:AA204,18,0),"")</f>
        <v/>
      </c>
      <c r="AC204" s="142" t="str">
        <f>IFERROR(VLOOKUP('DERS YÜKLERİ'!$B$4,I204:AA204,18,0),"")</f>
        <v/>
      </c>
      <c r="AD204" s="142" t="str">
        <f>IFERROR(VLOOKUP('DERS YÜKLERİ'!$B$5,I204:AA204,18,0),"")</f>
        <v/>
      </c>
      <c r="AE204" s="142" t="str">
        <f>IFERROR(VLOOKUP('DERS YÜKLERİ'!$B$6,I204:AA204,18,0),"")</f>
        <v/>
      </c>
      <c r="AF204" s="142" t="str">
        <f>IFERROR(VLOOKUP('DERS YÜKLERİ'!$B$7,I204:AA204,18,0),"")</f>
        <v/>
      </c>
      <c r="AG204" s="142" t="str">
        <f>IFERROR(VLOOKUP('DERS YÜKLERİ'!$B$8,I204:AA204,18,0),"")</f>
        <v/>
      </c>
      <c r="AH204" s="142" t="str">
        <f>IFERROR(VLOOKUP('DERS YÜKLERİ'!$B$9,I204:AA204,18,0),"")</f>
        <v/>
      </c>
      <c r="AI204" s="142" t="str">
        <f>IFERROR(VLOOKUP('DERS YÜKLERİ'!$B$10,I204:AA204,18,0),"")</f>
        <v/>
      </c>
      <c r="AJ204" s="142" t="str">
        <f>IFERROR(VLOOKUP('DERS YÜKLERİ'!$B$11,I204:AA204,18,0),"")</f>
        <v/>
      </c>
      <c r="AK204" s="142" t="str">
        <f>IFERROR(VLOOKUP('DERS YÜKLERİ'!$B$12,I204:AA204,18,0),"")</f>
        <v/>
      </c>
      <c r="AL204" s="142" t="str">
        <f>IFERROR(VLOOKUP('DERS YÜKLERİ'!$B$13,I204:AA204,18,0),"")</f>
        <v/>
      </c>
      <c r="AM204" s="142" t="str">
        <f>IFERROR(VLOOKUP('DERS YÜKLERİ'!$B$14,I204:AA204,18,0),"")</f>
        <v/>
      </c>
      <c r="AN204" s="142" t="str">
        <f>IFERROR(VLOOKUP('DERS YÜKLERİ'!$B$15,I204:AA204,18,0),"")</f>
        <v/>
      </c>
      <c r="AO204" s="142" t="str">
        <f>IFERROR(VLOOKUP('DERS YÜKLERİ'!$B$16,I204:AA204,18,0),"")</f>
        <v/>
      </c>
      <c r="AP204" s="142" t="str">
        <f>IFERROR(VLOOKUP('DERS YÜKLERİ'!$B$17,I204:AA204,18,0),"")</f>
        <v/>
      </c>
      <c r="AQ204" s="142" t="str">
        <f>IFERROR(VLOOKUP('DERS YÜKLERİ'!$B$18,I204:AA204,18,0),"")</f>
        <v/>
      </c>
      <c r="AR204" s="142" t="str">
        <f>IFERROR(VLOOKUP('DERS YÜKLERİ'!$B$19,I204:AA204,18,0),"")</f>
        <v/>
      </c>
      <c r="AS204" s="142" t="str">
        <f>IFERROR(VLOOKUP('DERS YÜKLERİ'!$B$20,I204:AA204,18,0),"")</f>
        <v/>
      </c>
      <c r="AT204" s="142" t="str">
        <f>IFERROR(VLOOKUP('DERS YÜKLERİ'!$B$21,I204:AA204,18,0),"")</f>
        <v/>
      </c>
      <c r="AU204" s="142" t="str">
        <f>IFERROR(VLOOKUP('DERS YÜKLERİ'!$B$22,I204:AA204,18,0),"")</f>
        <v/>
      </c>
      <c r="AV204" s="142" t="str">
        <f>IFERROR(VLOOKUP('DERS YÜKLERİ'!$B$23,I204:AA204,18,0),"")</f>
        <v/>
      </c>
      <c r="AW204" s="142" t="str">
        <f>IFERROR(VLOOKUP('DERS YÜKLERİ'!$B$25,I204:AA204,18,0),"")</f>
        <v/>
      </c>
      <c r="AX204" s="142" t="str">
        <f>IFERROR(VLOOKUP('DERS YÜKLERİ'!$B$26,I204:AA204,18,0),"")</f>
        <v/>
      </c>
      <c r="AY204" s="142" t="str">
        <f>IFERROR(VLOOKUP('DERS YÜKLERİ'!$B$27,I204:AA204,18,0),"")</f>
        <v/>
      </c>
      <c r="AZ204" s="142" t="str">
        <f>IFERROR(VLOOKUP('DERS YÜKLERİ'!$B$28,I204:AA204,18,0),"")</f>
        <v/>
      </c>
      <c r="BA204" s="142" t="str">
        <f>IFERROR(VLOOKUP('DERS YÜKLERİ'!$B$29,I204:AA204,18,0),"")</f>
        <v/>
      </c>
      <c r="BB204" s="142" t="str">
        <f>IFERROR(VLOOKUP('DERS YÜKLERİ'!$B$30,I204:AA204,18,0),"")</f>
        <v/>
      </c>
      <c r="BC204" s="142" t="str">
        <f>IFERROR(VLOOKUP('DERS YÜKLERİ'!$B$31,I204:AA204,18,0),"")</f>
        <v/>
      </c>
      <c r="BD204" s="142" t="str">
        <f>IFERROR(VLOOKUP('DERS YÜKLERİ'!$B$32,I204:AA204,18,0),"")</f>
        <v/>
      </c>
      <c r="BE204" s="142" t="str">
        <f>IFERROR(VLOOKUP('DERS YÜKLERİ'!$B$33,I204:AA204,18,0),"")</f>
        <v/>
      </c>
      <c r="BF204" s="142" t="str">
        <f>IFERROR(VLOOKUP('DERS YÜKLERİ'!$B$34,I204:AA204,18,0),"")</f>
        <v/>
      </c>
      <c r="BG204" s="142" t="str">
        <f>IFERROR(VLOOKUP('DERS YÜKLERİ'!$B$35,I204:AA204,18,0),"")</f>
        <v/>
      </c>
      <c r="BH204" s="142" t="str">
        <f>IFERROR(VLOOKUP('DERS YÜKLERİ'!$B$36,I204:AA204,18,0),"")</f>
        <v/>
      </c>
      <c r="BI204" s="142" t="str">
        <f>IFERROR(VLOOKUP('DERS YÜKLERİ'!$B$37,I204:AA204,18,0),"")</f>
        <v/>
      </c>
      <c r="BJ204" s="142" t="str">
        <f>IFERROR(VLOOKUP('DERS YÜKLERİ'!$B$38,I204:AA204,18,0),"")</f>
        <v/>
      </c>
      <c r="BK204" s="142" t="str">
        <f>IFERROR(VLOOKUP('DERS YÜKLERİ'!$B$39,I204:AA204,18,0),"")</f>
        <v/>
      </c>
      <c r="BL204" s="142" t="str">
        <f>IFERROR(VLOOKUP('DERS YÜKLERİ'!$B$40,I204:AA204,18,0),"")</f>
        <v/>
      </c>
      <c r="BM204" s="142" t="str">
        <f>IFERROR(VLOOKUP('DERS YÜKLERİ'!$B$41,I204:AA204,18,0),"")</f>
        <v/>
      </c>
      <c r="BN204" s="142" t="str">
        <f>IFERROR(VLOOKUP('DERS YÜKLERİ'!$B$42,I204:AA204,18,0),"")</f>
        <v/>
      </c>
      <c r="BO204" s="142" t="str">
        <f>IFERROR(VLOOKUP('DERS YÜKLERİ'!$B$43,I204:AA204,18,0),"")</f>
        <v/>
      </c>
      <c r="BP204" s="142" t="str">
        <f>IFERROR(VLOOKUP('DERS YÜKLERİ'!$B$44,I204:AA204,18,0),"")</f>
        <v/>
      </c>
      <c r="BQ204" s="142" t="str">
        <f>IFERROR(VLOOKUP('DERS YÜKLERİ'!$B$45,I204:AA204,18,0),"")</f>
        <v/>
      </c>
      <c r="BR204" s="142" t="str">
        <f>IFERROR(VLOOKUP('DERS YÜKLERİ'!$B$46,I204:AA204,18,0),"")</f>
        <v/>
      </c>
      <c r="BS204" s="142" t="str">
        <f>IFERROR(VLOOKUP('DERS YÜKLERİ'!$B$47,I204:AA204,18,0),"")</f>
        <v/>
      </c>
      <c r="BT204" s="26"/>
    </row>
    <row r="205" spans="1:72" ht="19.5" customHeight="1">
      <c r="A205" s="14"/>
      <c r="B205" s="471"/>
      <c r="C205" s="960"/>
      <c r="D205" s="960"/>
      <c r="E205" s="960"/>
      <c r="F205" s="960"/>
      <c r="G205" s="961"/>
      <c r="H205" s="962"/>
      <c r="I205" s="963"/>
      <c r="J205" s="14"/>
      <c r="K205" s="14"/>
      <c r="L205" s="121"/>
      <c r="M205" s="121"/>
      <c r="N205" s="20"/>
      <c r="O205" s="21"/>
      <c r="P205" s="21"/>
      <c r="Q205" s="21"/>
      <c r="R205" s="14"/>
      <c r="S205" s="958"/>
      <c r="T205" s="26"/>
      <c r="U205" s="959"/>
      <c r="V205" s="959"/>
      <c r="W205" s="26"/>
      <c r="X205" s="26"/>
      <c r="Y205" s="26"/>
      <c r="Z205" s="142"/>
      <c r="AA205" s="144"/>
      <c r="AB205" s="148" t="str">
        <f>IFERROR(VLOOKUP('DERS YÜKLERİ'!$B$3,I205:AA205,18,0),"")</f>
        <v/>
      </c>
      <c r="AC205" s="142" t="str">
        <f>IFERROR(VLOOKUP('DERS YÜKLERİ'!$B$4,I205:AA205,18,0),"")</f>
        <v/>
      </c>
      <c r="AD205" s="142" t="str">
        <f>IFERROR(VLOOKUP('DERS YÜKLERİ'!$B$5,I205:AA205,18,0),"")</f>
        <v/>
      </c>
      <c r="AE205" s="142" t="str">
        <f>IFERROR(VLOOKUP('DERS YÜKLERİ'!$B$6,I205:AA205,18,0),"")</f>
        <v/>
      </c>
      <c r="AF205" s="142" t="str">
        <f>IFERROR(VLOOKUP('DERS YÜKLERİ'!$B$7,I205:AA205,18,0),"")</f>
        <v/>
      </c>
      <c r="AG205" s="142" t="str">
        <f>IFERROR(VLOOKUP('DERS YÜKLERİ'!$B$8,I205:AA205,18,0),"")</f>
        <v/>
      </c>
      <c r="AH205" s="142" t="str">
        <f>IFERROR(VLOOKUP('DERS YÜKLERİ'!$B$9,I205:AA205,18,0),"")</f>
        <v/>
      </c>
      <c r="AI205" s="142" t="str">
        <f>IFERROR(VLOOKUP('DERS YÜKLERİ'!$B$10,I205:AA205,18,0),"")</f>
        <v/>
      </c>
      <c r="AJ205" s="142" t="str">
        <f>IFERROR(VLOOKUP('DERS YÜKLERİ'!$B$11,I205:AA205,18,0),"")</f>
        <v/>
      </c>
      <c r="AK205" s="142" t="str">
        <f>IFERROR(VLOOKUP('DERS YÜKLERİ'!$B$12,I205:AA205,18,0),"")</f>
        <v/>
      </c>
      <c r="AL205" s="142" t="str">
        <f>IFERROR(VLOOKUP('DERS YÜKLERİ'!$B$13,I205:AA205,18,0),"")</f>
        <v/>
      </c>
      <c r="AM205" s="142" t="str">
        <f>IFERROR(VLOOKUP('DERS YÜKLERİ'!$B$14,I205:AA205,18,0),"")</f>
        <v/>
      </c>
      <c r="AN205" s="142" t="str">
        <f>IFERROR(VLOOKUP('DERS YÜKLERİ'!$B$15,I205:AA205,18,0),"")</f>
        <v/>
      </c>
      <c r="AO205" s="142" t="str">
        <f>IFERROR(VLOOKUP('DERS YÜKLERİ'!$B$16,I205:AA205,18,0),"")</f>
        <v/>
      </c>
      <c r="AP205" s="142" t="str">
        <f>IFERROR(VLOOKUP('DERS YÜKLERİ'!$B$17,I205:AA205,18,0),"")</f>
        <v/>
      </c>
      <c r="AQ205" s="142" t="str">
        <f>IFERROR(VLOOKUP('DERS YÜKLERİ'!$B$18,I205:AA205,18,0),"")</f>
        <v/>
      </c>
      <c r="AR205" s="142" t="str">
        <f>IFERROR(VLOOKUP('DERS YÜKLERİ'!$B$19,I205:AA205,18,0),"")</f>
        <v/>
      </c>
      <c r="AS205" s="142" t="str">
        <f>IFERROR(VLOOKUP('DERS YÜKLERİ'!$B$20,I205:AA205,18,0),"")</f>
        <v/>
      </c>
      <c r="AT205" s="142" t="str">
        <f>IFERROR(VLOOKUP('DERS YÜKLERİ'!$B$21,I205:AA205,18,0),"")</f>
        <v/>
      </c>
      <c r="AU205" s="142" t="str">
        <f>IFERROR(VLOOKUP('DERS YÜKLERİ'!$B$22,I205:AA205,18,0),"")</f>
        <v/>
      </c>
      <c r="AV205" s="142" t="str">
        <f>IFERROR(VLOOKUP('DERS YÜKLERİ'!$B$23,I205:AA205,18,0),"")</f>
        <v/>
      </c>
      <c r="AW205" s="142" t="str">
        <f>IFERROR(VLOOKUP('DERS YÜKLERİ'!$B$25,I205:AA205,18,0),"")</f>
        <v/>
      </c>
      <c r="AX205" s="142" t="str">
        <f>IFERROR(VLOOKUP('DERS YÜKLERİ'!$B$26,I205:AA205,18,0),"")</f>
        <v/>
      </c>
      <c r="AY205" s="142" t="str">
        <f>IFERROR(VLOOKUP('DERS YÜKLERİ'!$B$27,I205:AA205,18,0),"")</f>
        <v/>
      </c>
      <c r="AZ205" s="142" t="str">
        <f>IFERROR(VLOOKUP('DERS YÜKLERİ'!$B$28,I205:AA205,18,0),"")</f>
        <v/>
      </c>
      <c r="BA205" s="142" t="str">
        <f>IFERROR(VLOOKUP('DERS YÜKLERİ'!$B$29,I205:AA205,18,0),"")</f>
        <v/>
      </c>
      <c r="BB205" s="142" t="str">
        <f>IFERROR(VLOOKUP('DERS YÜKLERİ'!$B$30,I205:AA205,18,0),"")</f>
        <v/>
      </c>
      <c r="BC205" s="142" t="str">
        <f>IFERROR(VLOOKUP('DERS YÜKLERİ'!$B$31,I205:AA205,18,0),"")</f>
        <v/>
      </c>
      <c r="BD205" s="142" t="str">
        <f>IFERROR(VLOOKUP('DERS YÜKLERİ'!$B$32,I205:AA205,18,0),"")</f>
        <v/>
      </c>
      <c r="BE205" s="142" t="str">
        <f>IFERROR(VLOOKUP('DERS YÜKLERİ'!$B$33,I205:AA205,18,0),"")</f>
        <v/>
      </c>
      <c r="BF205" s="142" t="str">
        <f>IFERROR(VLOOKUP('DERS YÜKLERİ'!$B$34,I205:AA205,18,0),"")</f>
        <v/>
      </c>
      <c r="BG205" s="142" t="str">
        <f>IFERROR(VLOOKUP('DERS YÜKLERİ'!$B$35,I205:AA205,18,0),"")</f>
        <v/>
      </c>
      <c r="BH205" s="142" t="str">
        <f>IFERROR(VLOOKUP('DERS YÜKLERİ'!$B$36,I205:AA205,18,0),"")</f>
        <v/>
      </c>
      <c r="BI205" s="142" t="str">
        <f>IFERROR(VLOOKUP('DERS YÜKLERİ'!$B$37,I205:AA205,18,0),"")</f>
        <v/>
      </c>
      <c r="BJ205" s="142" t="str">
        <f>IFERROR(VLOOKUP('DERS YÜKLERİ'!$B$38,I205:AA205,18,0),"")</f>
        <v/>
      </c>
      <c r="BK205" s="142" t="str">
        <f>IFERROR(VLOOKUP('DERS YÜKLERİ'!$B$39,I205:AA205,18,0),"")</f>
        <v/>
      </c>
      <c r="BL205" s="142" t="str">
        <f>IFERROR(VLOOKUP('DERS YÜKLERİ'!$B$40,I205:AA205,18,0),"")</f>
        <v/>
      </c>
      <c r="BM205" s="142" t="str">
        <f>IFERROR(VLOOKUP('DERS YÜKLERİ'!$B$41,I205:AA205,18,0),"")</f>
        <v/>
      </c>
      <c r="BN205" s="142" t="str">
        <f>IFERROR(VLOOKUP('DERS YÜKLERİ'!$B$42,I205:AA205,18,0),"")</f>
        <v/>
      </c>
      <c r="BO205" s="142" t="str">
        <f>IFERROR(VLOOKUP('DERS YÜKLERİ'!$B$43,I205:AA205,18,0),"")</f>
        <v/>
      </c>
      <c r="BP205" s="142" t="str">
        <f>IFERROR(VLOOKUP('DERS YÜKLERİ'!$B$44,I205:AA205,18,0),"")</f>
        <v/>
      </c>
      <c r="BQ205" s="142" t="str">
        <f>IFERROR(VLOOKUP('DERS YÜKLERİ'!$B$45,I205:AA205,18,0),"")</f>
        <v/>
      </c>
      <c r="BR205" s="142" t="str">
        <f>IFERROR(VLOOKUP('DERS YÜKLERİ'!$B$46,I205:AA205,18,0),"")</f>
        <v/>
      </c>
      <c r="BS205" s="142" t="str">
        <f>IFERROR(VLOOKUP('DERS YÜKLERİ'!$B$47,I205:AA205,18,0),"")</f>
        <v/>
      </c>
      <c r="BT205" s="26"/>
    </row>
    <row r="206" spans="1:72" ht="30" customHeight="1">
      <c r="A206" s="14"/>
      <c r="B206" s="939"/>
      <c r="C206" s="940"/>
      <c r="D206" s="941"/>
      <c r="E206" s="941"/>
      <c r="F206" s="942" t="s">
        <v>888</v>
      </c>
      <c r="G206" s="941"/>
      <c r="H206" s="941"/>
      <c r="I206" s="941"/>
      <c r="J206" s="943"/>
      <c r="K206" s="14"/>
      <c r="L206" s="121"/>
      <c r="M206" s="121"/>
      <c r="N206" s="20"/>
      <c r="O206" s="21"/>
      <c r="P206" s="21"/>
      <c r="Q206" s="21"/>
      <c r="R206" s="14"/>
      <c r="S206" s="958"/>
      <c r="T206" s="26"/>
      <c r="U206" s="959"/>
      <c r="V206" s="959"/>
      <c r="W206" s="26"/>
      <c r="X206" s="26"/>
      <c r="Y206" s="26"/>
      <c r="Z206" s="142"/>
      <c r="AA206" s="144"/>
      <c r="AB206" s="148" t="str">
        <f>IFERROR(VLOOKUP('DERS YÜKLERİ'!$B$3,I206:AA206,18,0),"")</f>
        <v/>
      </c>
      <c r="AC206" s="142" t="str">
        <f>IFERROR(VLOOKUP('DERS YÜKLERİ'!$B$4,I206:AA206,18,0),"")</f>
        <v/>
      </c>
      <c r="AD206" s="142" t="str">
        <f>IFERROR(VLOOKUP('DERS YÜKLERİ'!$B$5,I206:AA206,18,0),"")</f>
        <v/>
      </c>
      <c r="AE206" s="142" t="str">
        <f>IFERROR(VLOOKUP('DERS YÜKLERİ'!$B$6,I206:AA206,18,0),"")</f>
        <v/>
      </c>
      <c r="AF206" s="142" t="str">
        <f>IFERROR(VLOOKUP('DERS YÜKLERİ'!$B$7,I206:AA206,18,0),"")</f>
        <v/>
      </c>
      <c r="AG206" s="142" t="str">
        <f>IFERROR(VLOOKUP('DERS YÜKLERİ'!$B$8,I206:AA206,18,0),"")</f>
        <v/>
      </c>
      <c r="AH206" s="142" t="str">
        <f>IFERROR(VLOOKUP('DERS YÜKLERİ'!$B$9,I206:AA206,18,0),"")</f>
        <v/>
      </c>
      <c r="AI206" s="142" t="str">
        <f>IFERROR(VLOOKUP('DERS YÜKLERİ'!$B$10,I206:AA206,18,0),"")</f>
        <v/>
      </c>
      <c r="AJ206" s="142" t="str">
        <f>IFERROR(VLOOKUP('DERS YÜKLERİ'!$B$11,I206:AA206,18,0),"")</f>
        <v/>
      </c>
      <c r="AK206" s="142" t="str">
        <f>IFERROR(VLOOKUP('DERS YÜKLERİ'!$B$12,I206:AA206,18,0),"")</f>
        <v/>
      </c>
      <c r="AL206" s="142" t="str">
        <f>IFERROR(VLOOKUP('DERS YÜKLERİ'!$B$13,I206:AA206,18,0),"")</f>
        <v/>
      </c>
      <c r="AM206" s="142" t="str">
        <f>IFERROR(VLOOKUP('DERS YÜKLERİ'!$B$14,I206:AA206,18,0),"")</f>
        <v/>
      </c>
      <c r="AN206" s="142" t="str">
        <f>IFERROR(VLOOKUP('DERS YÜKLERİ'!$B$15,I206:AA206,18,0),"")</f>
        <v/>
      </c>
      <c r="AO206" s="142" t="str">
        <f>IFERROR(VLOOKUP('DERS YÜKLERİ'!$B$16,I206:AA206,18,0),"")</f>
        <v/>
      </c>
      <c r="AP206" s="142" t="str">
        <f>IFERROR(VLOOKUP('DERS YÜKLERİ'!$B$17,I206:AA206,18,0),"")</f>
        <v/>
      </c>
      <c r="AQ206" s="142" t="str">
        <f>IFERROR(VLOOKUP('DERS YÜKLERİ'!$B$18,I206:AA206,18,0),"")</f>
        <v/>
      </c>
      <c r="AR206" s="142" t="str">
        <f>IFERROR(VLOOKUP('DERS YÜKLERİ'!$B$19,I206:AA206,18,0),"")</f>
        <v/>
      </c>
      <c r="AS206" s="142" t="str">
        <f>IFERROR(VLOOKUP('DERS YÜKLERİ'!$B$20,I206:AA206,18,0),"")</f>
        <v/>
      </c>
      <c r="AT206" s="142" t="str">
        <f>IFERROR(VLOOKUP('DERS YÜKLERİ'!$B$21,I206:AA206,18,0),"")</f>
        <v/>
      </c>
      <c r="AU206" s="142" t="str">
        <f>IFERROR(VLOOKUP('DERS YÜKLERİ'!$B$22,I206:AA206,18,0),"")</f>
        <v/>
      </c>
      <c r="AV206" s="142" t="str">
        <f>IFERROR(VLOOKUP('DERS YÜKLERİ'!$B$23,I206:AA206,18,0),"")</f>
        <v/>
      </c>
      <c r="AW206" s="142" t="str">
        <f>IFERROR(VLOOKUP('DERS YÜKLERİ'!$B$25,I206:AA206,18,0),"")</f>
        <v/>
      </c>
      <c r="AX206" s="142" t="str">
        <f>IFERROR(VLOOKUP('DERS YÜKLERİ'!$B$26,I206:AA206,18,0),"")</f>
        <v/>
      </c>
      <c r="AY206" s="142" t="str">
        <f>IFERROR(VLOOKUP('DERS YÜKLERİ'!$B$27,I206:AA206,18,0),"")</f>
        <v/>
      </c>
      <c r="AZ206" s="142" t="str">
        <f>IFERROR(VLOOKUP('DERS YÜKLERİ'!$B$28,I206:AA206,18,0),"")</f>
        <v/>
      </c>
      <c r="BA206" s="142" t="str">
        <f>IFERROR(VLOOKUP('DERS YÜKLERİ'!$B$29,I206:AA206,18,0),"")</f>
        <v/>
      </c>
      <c r="BB206" s="142" t="str">
        <f>IFERROR(VLOOKUP('DERS YÜKLERİ'!$B$30,I206:AA206,18,0),"")</f>
        <v/>
      </c>
      <c r="BC206" s="142" t="str">
        <f>IFERROR(VLOOKUP('DERS YÜKLERİ'!$B$31,I206:AA206,18,0),"")</f>
        <v/>
      </c>
      <c r="BD206" s="142" t="str">
        <f>IFERROR(VLOOKUP('DERS YÜKLERİ'!$B$32,I206:AA206,18,0),"")</f>
        <v/>
      </c>
      <c r="BE206" s="142" t="str">
        <f>IFERROR(VLOOKUP('DERS YÜKLERİ'!$B$33,I206:AA206,18,0),"")</f>
        <v/>
      </c>
      <c r="BF206" s="142" t="str">
        <f>IFERROR(VLOOKUP('DERS YÜKLERİ'!$B$34,I206:AA206,18,0),"")</f>
        <v/>
      </c>
      <c r="BG206" s="142" t="str">
        <f>IFERROR(VLOOKUP('DERS YÜKLERİ'!$B$35,I206:AA206,18,0),"")</f>
        <v/>
      </c>
      <c r="BH206" s="142" t="str">
        <f>IFERROR(VLOOKUP('DERS YÜKLERİ'!$B$36,I206:AA206,18,0),"")</f>
        <v/>
      </c>
      <c r="BI206" s="142" t="str">
        <f>IFERROR(VLOOKUP('DERS YÜKLERİ'!$B$37,I206:AA206,18,0),"")</f>
        <v/>
      </c>
      <c r="BJ206" s="142" t="str">
        <f>IFERROR(VLOOKUP('DERS YÜKLERİ'!$B$38,I206:AA206,18,0),"")</f>
        <v/>
      </c>
      <c r="BK206" s="142" t="str">
        <f>IFERROR(VLOOKUP('DERS YÜKLERİ'!$B$39,I206:AA206,18,0),"")</f>
        <v/>
      </c>
      <c r="BL206" s="142" t="str">
        <f>IFERROR(VLOOKUP('DERS YÜKLERİ'!$B$40,I206:AA206,18,0),"")</f>
        <v/>
      </c>
      <c r="BM206" s="142" t="str">
        <f>IFERROR(VLOOKUP('DERS YÜKLERİ'!$B$41,I206:AA206,18,0),"")</f>
        <v/>
      </c>
      <c r="BN206" s="142" t="str">
        <f>IFERROR(VLOOKUP('DERS YÜKLERİ'!$B$42,I206:AA206,18,0),"")</f>
        <v/>
      </c>
      <c r="BO206" s="142" t="str">
        <f>IFERROR(VLOOKUP('DERS YÜKLERİ'!$B$43,I206:AA206,18,0),"")</f>
        <v/>
      </c>
      <c r="BP206" s="142" t="str">
        <f>IFERROR(VLOOKUP('DERS YÜKLERİ'!$B$44,I206:AA206,18,0),"")</f>
        <v/>
      </c>
      <c r="BQ206" s="142" t="str">
        <f>IFERROR(VLOOKUP('DERS YÜKLERİ'!$B$45,I206:AA206,18,0),"")</f>
        <v/>
      </c>
      <c r="BR206" s="142" t="str">
        <f>IFERROR(VLOOKUP('DERS YÜKLERİ'!$B$46,I206:AA206,18,0),"")</f>
        <v/>
      </c>
      <c r="BS206" s="142" t="str">
        <f>IFERROR(VLOOKUP('DERS YÜKLERİ'!$B$47,I206:AA206,18,0),"")</f>
        <v/>
      </c>
      <c r="BT206" s="26"/>
    </row>
    <row r="207" spans="1:72" ht="19.5" customHeight="1">
      <c r="A207" s="14"/>
      <c r="B207" s="30"/>
      <c r="C207" s="1063" t="s">
        <v>14</v>
      </c>
      <c r="D207" s="1060" t="s">
        <v>4</v>
      </c>
      <c r="E207" s="1060" t="s">
        <v>15</v>
      </c>
      <c r="F207" s="1064" t="s">
        <v>16</v>
      </c>
      <c r="G207" s="905" t="s">
        <v>17</v>
      </c>
      <c r="H207" s="1065" t="s">
        <v>18</v>
      </c>
      <c r="I207" s="1066" t="s">
        <v>886</v>
      </c>
      <c r="J207" s="944"/>
      <c r="K207" s="1068" t="s">
        <v>21</v>
      </c>
      <c r="L207" s="121"/>
      <c r="M207" s="121"/>
      <c r="N207" s="20"/>
      <c r="O207" s="21"/>
      <c r="P207" s="21"/>
      <c r="Q207" s="21"/>
      <c r="R207" s="14"/>
      <c r="S207" s="958"/>
      <c r="T207" s="26"/>
      <c r="U207" s="959"/>
      <c r="V207" s="959"/>
      <c r="W207" s="26"/>
      <c r="X207" s="26"/>
      <c r="Y207" s="26"/>
      <c r="Z207" s="142"/>
      <c r="AA207" s="144"/>
      <c r="AB207" s="148" t="str">
        <f>IFERROR(VLOOKUP('DERS YÜKLERİ'!$B$3,I207:AA207,18,0),"")</f>
        <v/>
      </c>
      <c r="AC207" s="142" t="str">
        <f>IFERROR(VLOOKUP('DERS YÜKLERİ'!$B$4,I207:AA207,18,0),"")</f>
        <v/>
      </c>
      <c r="AD207" s="142" t="str">
        <f>IFERROR(VLOOKUP('DERS YÜKLERİ'!$B$5,I207:AA207,18,0),"")</f>
        <v/>
      </c>
      <c r="AE207" s="142" t="str">
        <f>IFERROR(VLOOKUP('DERS YÜKLERİ'!$B$6,I207:AA207,18,0),"")</f>
        <v/>
      </c>
      <c r="AF207" s="142" t="str">
        <f>IFERROR(VLOOKUP('DERS YÜKLERİ'!$B$7,I207:AA207,18,0),"")</f>
        <v/>
      </c>
      <c r="AG207" s="142" t="str">
        <f>IFERROR(VLOOKUP('DERS YÜKLERİ'!$B$8,I207:AA207,18,0),"")</f>
        <v/>
      </c>
      <c r="AH207" s="142" t="str">
        <f>IFERROR(VLOOKUP('DERS YÜKLERİ'!$B$9,I207:AA207,18,0),"")</f>
        <v/>
      </c>
      <c r="AI207" s="142" t="str">
        <f>IFERROR(VLOOKUP('DERS YÜKLERİ'!$B$10,I207:AA207,18,0),"")</f>
        <v/>
      </c>
      <c r="AJ207" s="142" t="str">
        <f>IFERROR(VLOOKUP('DERS YÜKLERİ'!$B$11,I207:AA207,18,0),"")</f>
        <v/>
      </c>
      <c r="AK207" s="142" t="str">
        <f>IFERROR(VLOOKUP('DERS YÜKLERİ'!$B$12,I207:AA207,18,0),"")</f>
        <v/>
      </c>
      <c r="AL207" s="142" t="str">
        <f>IFERROR(VLOOKUP('DERS YÜKLERİ'!$B$13,I207:AA207,18,0),"")</f>
        <v/>
      </c>
      <c r="AM207" s="142" t="str">
        <f>IFERROR(VLOOKUP('DERS YÜKLERİ'!$B$14,I207:AA207,18,0),"")</f>
        <v/>
      </c>
      <c r="AN207" s="142" t="str">
        <f>IFERROR(VLOOKUP('DERS YÜKLERİ'!$B$15,I207:AA207,18,0),"")</f>
        <v/>
      </c>
      <c r="AO207" s="142" t="str">
        <f>IFERROR(VLOOKUP('DERS YÜKLERİ'!$B$16,I207:AA207,18,0),"")</f>
        <v/>
      </c>
      <c r="AP207" s="142" t="str">
        <f>IFERROR(VLOOKUP('DERS YÜKLERİ'!$B$17,I207:AA207,18,0),"")</f>
        <v/>
      </c>
      <c r="AQ207" s="142" t="str">
        <f>IFERROR(VLOOKUP('DERS YÜKLERİ'!$B$18,I207:AA207,18,0),"")</f>
        <v/>
      </c>
      <c r="AR207" s="142" t="str">
        <f>IFERROR(VLOOKUP('DERS YÜKLERİ'!$B$19,I207:AA207,18,0),"")</f>
        <v/>
      </c>
      <c r="AS207" s="142" t="str">
        <f>IFERROR(VLOOKUP('DERS YÜKLERİ'!$B$20,I207:AA207,18,0),"")</f>
        <v/>
      </c>
      <c r="AT207" s="142" t="str">
        <f>IFERROR(VLOOKUP('DERS YÜKLERİ'!$B$21,I207:AA207,18,0),"")</f>
        <v/>
      </c>
      <c r="AU207" s="142" t="str">
        <f>IFERROR(VLOOKUP('DERS YÜKLERİ'!$B$22,I207:AA207,18,0),"")</f>
        <v/>
      </c>
      <c r="AV207" s="142" t="str">
        <f>IFERROR(VLOOKUP('DERS YÜKLERİ'!$B$23,I207:AA207,18,0),"")</f>
        <v/>
      </c>
      <c r="AW207" s="142" t="str">
        <f>IFERROR(VLOOKUP('DERS YÜKLERİ'!$B$25,I207:AA207,18,0),"")</f>
        <v/>
      </c>
      <c r="AX207" s="142" t="str">
        <f>IFERROR(VLOOKUP('DERS YÜKLERİ'!$B$26,I207:AA207,18,0),"")</f>
        <v/>
      </c>
      <c r="AY207" s="142" t="str">
        <f>IFERROR(VLOOKUP('DERS YÜKLERİ'!$B$27,I207:AA207,18,0),"")</f>
        <v/>
      </c>
      <c r="AZ207" s="142" t="str">
        <f>IFERROR(VLOOKUP('DERS YÜKLERİ'!$B$28,I207:AA207,18,0),"")</f>
        <v/>
      </c>
      <c r="BA207" s="142" t="str">
        <f>IFERROR(VLOOKUP('DERS YÜKLERİ'!$B$29,I207:AA207,18,0),"")</f>
        <v/>
      </c>
      <c r="BB207" s="142" t="str">
        <f>IFERROR(VLOOKUP('DERS YÜKLERİ'!$B$30,I207:AA207,18,0),"")</f>
        <v/>
      </c>
      <c r="BC207" s="142" t="str">
        <f>IFERROR(VLOOKUP('DERS YÜKLERİ'!$B$31,I207:AA207,18,0),"")</f>
        <v/>
      </c>
      <c r="BD207" s="142" t="str">
        <f>IFERROR(VLOOKUP('DERS YÜKLERİ'!$B$32,I207:AA207,18,0),"")</f>
        <v/>
      </c>
      <c r="BE207" s="142" t="str">
        <f>IFERROR(VLOOKUP('DERS YÜKLERİ'!$B$33,I207:AA207,18,0),"")</f>
        <v/>
      </c>
      <c r="BF207" s="142" t="str">
        <f>IFERROR(VLOOKUP('DERS YÜKLERİ'!$B$34,I207:AA207,18,0),"")</f>
        <v/>
      </c>
      <c r="BG207" s="142" t="str">
        <f>IFERROR(VLOOKUP('DERS YÜKLERİ'!$B$35,I207:AA207,18,0),"")</f>
        <v/>
      </c>
      <c r="BH207" s="142" t="str">
        <f>IFERROR(VLOOKUP('DERS YÜKLERİ'!$B$36,I207:AA207,18,0),"")</f>
        <v/>
      </c>
      <c r="BI207" s="142" t="str">
        <f>IFERROR(VLOOKUP('DERS YÜKLERİ'!$B$37,I207:AA207,18,0),"")</f>
        <v/>
      </c>
      <c r="BJ207" s="142" t="str">
        <f>IFERROR(VLOOKUP('DERS YÜKLERİ'!$B$38,I207:AA207,18,0),"")</f>
        <v/>
      </c>
      <c r="BK207" s="142" t="str">
        <f>IFERROR(VLOOKUP('DERS YÜKLERİ'!$B$39,I207:AA207,18,0),"")</f>
        <v/>
      </c>
      <c r="BL207" s="142" t="str">
        <f>IFERROR(VLOOKUP('DERS YÜKLERİ'!$B$40,I207:AA207,18,0),"")</f>
        <v/>
      </c>
      <c r="BM207" s="142" t="str">
        <f>IFERROR(VLOOKUP('DERS YÜKLERİ'!$B$41,I207:AA207,18,0),"")</f>
        <v/>
      </c>
      <c r="BN207" s="142" t="str">
        <f>IFERROR(VLOOKUP('DERS YÜKLERİ'!$B$42,I207:AA207,18,0),"")</f>
        <v/>
      </c>
      <c r="BO207" s="142" t="str">
        <f>IFERROR(VLOOKUP('DERS YÜKLERİ'!$B$43,I207:AA207,18,0),"")</f>
        <v/>
      </c>
      <c r="BP207" s="142" t="str">
        <f>IFERROR(VLOOKUP('DERS YÜKLERİ'!$B$44,I207:AA207,18,0),"")</f>
        <v/>
      </c>
      <c r="BQ207" s="142" t="str">
        <f>IFERROR(VLOOKUP('DERS YÜKLERİ'!$B$45,I207:AA207,18,0),"")</f>
        <v/>
      </c>
      <c r="BR207" s="142" t="str">
        <f>IFERROR(VLOOKUP('DERS YÜKLERİ'!$B$46,I207:AA207,18,0),"")</f>
        <v/>
      </c>
      <c r="BS207" s="142" t="str">
        <f>IFERROR(VLOOKUP('DERS YÜKLERİ'!$B$47,I207:AA207,18,0),"")</f>
        <v/>
      </c>
      <c r="BT207" s="26"/>
    </row>
    <row r="208" spans="1:72" ht="19.5" customHeight="1">
      <c r="A208" s="14"/>
      <c r="B208" s="30"/>
      <c r="C208" s="1033"/>
      <c r="D208" s="1035"/>
      <c r="E208" s="1035"/>
      <c r="F208" s="1035"/>
      <c r="G208" s="906" t="s">
        <v>45</v>
      </c>
      <c r="H208" s="1035"/>
      <c r="I208" s="1067"/>
      <c r="J208" s="944"/>
      <c r="K208" s="1035"/>
      <c r="L208" s="121"/>
      <c r="M208" s="121"/>
      <c r="N208" s="20"/>
      <c r="O208" s="21"/>
      <c r="P208" s="21"/>
      <c r="Q208" s="21"/>
      <c r="R208" s="14"/>
      <c r="S208" s="958"/>
      <c r="T208" s="26"/>
      <c r="U208" s="959"/>
      <c r="V208" s="959"/>
      <c r="W208" s="26"/>
      <c r="X208" s="26"/>
      <c r="Y208" s="26"/>
      <c r="Z208" s="142"/>
      <c r="AA208" s="144"/>
      <c r="AB208" s="148" t="str">
        <f>IFERROR(VLOOKUP('DERS YÜKLERİ'!$B$3,I208:AA208,18,0),"")</f>
        <v/>
      </c>
      <c r="AC208" s="142" t="str">
        <f>IFERROR(VLOOKUP('DERS YÜKLERİ'!$B$4,I208:AA208,18,0),"")</f>
        <v/>
      </c>
      <c r="AD208" s="142" t="str">
        <f>IFERROR(VLOOKUP('DERS YÜKLERİ'!$B$5,I208:AA208,18,0),"")</f>
        <v/>
      </c>
      <c r="AE208" s="142" t="str">
        <f>IFERROR(VLOOKUP('DERS YÜKLERİ'!$B$6,I208:AA208,18,0),"")</f>
        <v/>
      </c>
      <c r="AF208" s="142" t="str">
        <f>IFERROR(VLOOKUP('DERS YÜKLERİ'!$B$7,I208:AA208,18,0),"")</f>
        <v/>
      </c>
      <c r="AG208" s="142" t="str">
        <f>IFERROR(VLOOKUP('DERS YÜKLERİ'!$B$8,I208:AA208,18,0),"")</f>
        <v/>
      </c>
      <c r="AH208" s="142" t="str">
        <f>IFERROR(VLOOKUP('DERS YÜKLERİ'!$B$9,I208:AA208,18,0),"")</f>
        <v/>
      </c>
      <c r="AI208" s="142" t="str">
        <f>IFERROR(VLOOKUP('DERS YÜKLERİ'!$B$10,I208:AA208,18,0),"")</f>
        <v/>
      </c>
      <c r="AJ208" s="142" t="str">
        <f>IFERROR(VLOOKUP('DERS YÜKLERİ'!$B$11,I208:AA208,18,0),"")</f>
        <v/>
      </c>
      <c r="AK208" s="142" t="str">
        <f>IFERROR(VLOOKUP('DERS YÜKLERİ'!$B$12,I208:AA208,18,0),"")</f>
        <v/>
      </c>
      <c r="AL208" s="142" t="str">
        <f>IFERROR(VLOOKUP('DERS YÜKLERİ'!$B$13,I208:AA208,18,0),"")</f>
        <v/>
      </c>
      <c r="AM208" s="142" t="str">
        <f>IFERROR(VLOOKUP('DERS YÜKLERİ'!$B$14,I208:AA208,18,0),"")</f>
        <v/>
      </c>
      <c r="AN208" s="142" t="str">
        <f>IFERROR(VLOOKUP('DERS YÜKLERİ'!$B$15,I208:AA208,18,0),"")</f>
        <v/>
      </c>
      <c r="AO208" s="142" t="str">
        <f>IFERROR(VLOOKUP('DERS YÜKLERİ'!$B$16,I208:AA208,18,0),"")</f>
        <v/>
      </c>
      <c r="AP208" s="142" t="str">
        <f>IFERROR(VLOOKUP('DERS YÜKLERİ'!$B$17,I208:AA208,18,0),"")</f>
        <v/>
      </c>
      <c r="AQ208" s="142" t="str">
        <f>IFERROR(VLOOKUP('DERS YÜKLERİ'!$B$18,I208:AA208,18,0),"")</f>
        <v/>
      </c>
      <c r="AR208" s="142" t="str">
        <f>IFERROR(VLOOKUP('DERS YÜKLERİ'!$B$19,I208:AA208,18,0),"")</f>
        <v/>
      </c>
      <c r="AS208" s="142" t="str">
        <f>IFERROR(VLOOKUP('DERS YÜKLERİ'!$B$20,I208:AA208,18,0),"")</f>
        <v/>
      </c>
      <c r="AT208" s="142" t="str">
        <f>IFERROR(VLOOKUP('DERS YÜKLERİ'!$B$21,I208:AA208,18,0),"")</f>
        <v/>
      </c>
      <c r="AU208" s="142" t="str">
        <f>IFERROR(VLOOKUP('DERS YÜKLERİ'!$B$22,I208:AA208,18,0),"")</f>
        <v/>
      </c>
      <c r="AV208" s="142" t="str">
        <f>IFERROR(VLOOKUP('DERS YÜKLERİ'!$B$23,I208:AA208,18,0),"")</f>
        <v/>
      </c>
      <c r="AW208" s="142" t="str">
        <f>IFERROR(VLOOKUP('DERS YÜKLERİ'!$B$25,I208:AA208,18,0),"")</f>
        <v/>
      </c>
      <c r="AX208" s="142" t="str">
        <f>IFERROR(VLOOKUP('DERS YÜKLERİ'!$B$26,I208:AA208,18,0),"")</f>
        <v/>
      </c>
      <c r="AY208" s="142" t="str">
        <f>IFERROR(VLOOKUP('DERS YÜKLERİ'!$B$27,I208:AA208,18,0),"")</f>
        <v/>
      </c>
      <c r="AZ208" s="142" t="str">
        <f>IFERROR(VLOOKUP('DERS YÜKLERİ'!$B$28,I208:AA208,18,0),"")</f>
        <v/>
      </c>
      <c r="BA208" s="142" t="str">
        <f>IFERROR(VLOOKUP('DERS YÜKLERİ'!$B$29,I208:AA208,18,0),"")</f>
        <v/>
      </c>
      <c r="BB208" s="142" t="str">
        <f>IFERROR(VLOOKUP('DERS YÜKLERİ'!$B$30,I208:AA208,18,0),"")</f>
        <v/>
      </c>
      <c r="BC208" s="142" t="str">
        <f>IFERROR(VLOOKUP('DERS YÜKLERİ'!$B$31,I208:AA208,18,0),"")</f>
        <v/>
      </c>
      <c r="BD208" s="142" t="str">
        <f>IFERROR(VLOOKUP('DERS YÜKLERİ'!$B$32,I208:AA208,18,0),"")</f>
        <v/>
      </c>
      <c r="BE208" s="142" t="str">
        <f>IFERROR(VLOOKUP('DERS YÜKLERİ'!$B$33,I208:AA208,18,0),"")</f>
        <v/>
      </c>
      <c r="BF208" s="142" t="str">
        <f>IFERROR(VLOOKUP('DERS YÜKLERİ'!$B$34,I208:AA208,18,0),"")</f>
        <v/>
      </c>
      <c r="BG208" s="142" t="str">
        <f>IFERROR(VLOOKUP('DERS YÜKLERİ'!$B$35,I208:AA208,18,0),"")</f>
        <v/>
      </c>
      <c r="BH208" s="142" t="str">
        <f>IFERROR(VLOOKUP('DERS YÜKLERİ'!$B$36,I208:AA208,18,0),"")</f>
        <v/>
      </c>
      <c r="BI208" s="142" t="str">
        <f>IFERROR(VLOOKUP('DERS YÜKLERİ'!$B$37,I208:AA208,18,0),"")</f>
        <v/>
      </c>
      <c r="BJ208" s="142" t="str">
        <f>IFERROR(VLOOKUP('DERS YÜKLERİ'!$B$38,I208:AA208,18,0),"")</f>
        <v/>
      </c>
      <c r="BK208" s="142" t="str">
        <f>IFERROR(VLOOKUP('DERS YÜKLERİ'!$B$39,I208:AA208,18,0),"")</f>
        <v/>
      </c>
      <c r="BL208" s="142" t="str">
        <f>IFERROR(VLOOKUP('DERS YÜKLERİ'!$B$40,I208:AA208,18,0),"")</f>
        <v/>
      </c>
      <c r="BM208" s="142" t="str">
        <f>IFERROR(VLOOKUP('DERS YÜKLERİ'!$B$41,I208:AA208,18,0),"")</f>
        <v/>
      </c>
      <c r="BN208" s="142" t="str">
        <f>IFERROR(VLOOKUP('DERS YÜKLERİ'!$B$42,I208:AA208,18,0),"")</f>
        <v/>
      </c>
      <c r="BO208" s="142" t="str">
        <f>IFERROR(VLOOKUP('DERS YÜKLERİ'!$B$43,I208:AA208,18,0),"")</f>
        <v/>
      </c>
      <c r="BP208" s="142" t="str">
        <f>IFERROR(VLOOKUP('DERS YÜKLERİ'!$B$44,I208:AA208,18,0),"")</f>
        <v/>
      </c>
      <c r="BQ208" s="142" t="str">
        <f>IFERROR(VLOOKUP('DERS YÜKLERİ'!$B$45,I208:AA208,18,0),"")</f>
        <v/>
      </c>
      <c r="BR208" s="142" t="str">
        <f>IFERROR(VLOOKUP('DERS YÜKLERİ'!$B$46,I208:AA208,18,0),"")</f>
        <v/>
      </c>
      <c r="BS208" s="142" t="str">
        <f>IFERROR(VLOOKUP('DERS YÜKLERİ'!$B$47,I208:AA208,18,0),"")</f>
        <v/>
      </c>
      <c r="BT208" s="26"/>
    </row>
    <row r="209" spans="1:72" ht="26.25" customHeight="1">
      <c r="A209" s="14"/>
      <c r="B209" s="945"/>
      <c r="C209" s="1069" t="s">
        <v>887</v>
      </c>
      <c r="D209" s="387"/>
      <c r="E209" s="387"/>
      <c r="F209" s="117"/>
      <c r="G209" s="387"/>
      <c r="H209" s="387"/>
      <c r="I209" s="948"/>
      <c r="J209" s="943"/>
      <c r="K209" s="947"/>
      <c r="L209" s="121"/>
      <c r="M209" s="121" t="str">
        <f>IFERROR(VLOOKUP(I209,'LİSTE-FORMÜLLER'!$B$2:$C$89,2,0),"*")</f>
        <v>*</v>
      </c>
      <c r="N209" s="20"/>
      <c r="O209" s="21"/>
      <c r="P209" s="21"/>
      <c r="Q209" s="21"/>
      <c r="R209" s="14"/>
      <c r="S209" s="958"/>
      <c r="T209" s="26"/>
      <c r="U209" s="959"/>
      <c r="V209" s="959"/>
      <c r="W209" s="26"/>
      <c r="X209" s="26"/>
      <c r="Y209" s="26"/>
      <c r="Z209" s="142" t="s">
        <v>876</v>
      </c>
      <c r="AA209" s="144" t="e">
        <f t="shared" ref="AA209:AA218" si="27">Z209*L209</f>
        <v>#VALUE!</v>
      </c>
      <c r="AB209" s="148" t="str">
        <f>IFERROR(VLOOKUP('DERS YÜKLERİ'!$B$3,I209:AA209,18,0),"")</f>
        <v/>
      </c>
      <c r="AC209" s="142" t="str">
        <f>IFERROR(VLOOKUP('DERS YÜKLERİ'!$B$4,I209:AA209,18,0),"")</f>
        <v/>
      </c>
      <c r="AD209" s="142" t="str">
        <f>IFERROR(VLOOKUP('DERS YÜKLERİ'!$B$5,I209:AA209,18,0),"")</f>
        <v/>
      </c>
      <c r="AE209" s="142" t="str">
        <f>IFERROR(VLOOKUP('DERS YÜKLERİ'!$B$6,I209:AA209,18,0),"")</f>
        <v/>
      </c>
      <c r="AF209" s="142" t="str">
        <f>IFERROR(VLOOKUP('DERS YÜKLERİ'!$B$7,I209:AA209,18,0),"")</f>
        <v/>
      </c>
      <c r="AG209" s="142" t="str">
        <f>IFERROR(VLOOKUP('DERS YÜKLERİ'!$B$8,I209:AA209,18,0),"")</f>
        <v/>
      </c>
      <c r="AH209" s="142" t="str">
        <f>IFERROR(VLOOKUP('DERS YÜKLERİ'!$B$9,I209:AA209,18,0),"")</f>
        <v/>
      </c>
      <c r="AI209" s="142" t="str">
        <f>IFERROR(VLOOKUP('DERS YÜKLERİ'!$B$10,I209:AA209,18,0),"")</f>
        <v/>
      </c>
      <c r="AJ209" s="142" t="str">
        <f>IFERROR(VLOOKUP('DERS YÜKLERİ'!$B$11,I209:AA209,18,0),"")</f>
        <v/>
      </c>
      <c r="AK209" s="142" t="str">
        <f>IFERROR(VLOOKUP('DERS YÜKLERİ'!$B$12,I209:AA209,18,0),"")</f>
        <v/>
      </c>
      <c r="AL209" s="142" t="str">
        <f>IFERROR(VLOOKUP('DERS YÜKLERİ'!$B$13,I209:AA209,18,0),"")</f>
        <v/>
      </c>
      <c r="AM209" s="142" t="str">
        <f>IFERROR(VLOOKUP('DERS YÜKLERİ'!$B$14,I209:AA209,18,0),"")</f>
        <v/>
      </c>
      <c r="AN209" s="142" t="str">
        <f>IFERROR(VLOOKUP('DERS YÜKLERİ'!$B$15,I209:AA209,18,0),"")</f>
        <v/>
      </c>
      <c r="AO209" s="142" t="str">
        <f>IFERROR(VLOOKUP('DERS YÜKLERİ'!$B$16,I209:AA209,18,0),"")</f>
        <v/>
      </c>
      <c r="AP209" s="142" t="str">
        <f>IFERROR(VLOOKUP('DERS YÜKLERİ'!$B$17,I209:AA209,18,0),"")</f>
        <v/>
      </c>
      <c r="AQ209" s="142" t="str">
        <f>IFERROR(VLOOKUP('DERS YÜKLERİ'!$B$18,I209:AA209,18,0),"")</f>
        <v/>
      </c>
      <c r="AR209" s="142" t="str">
        <f>IFERROR(VLOOKUP('DERS YÜKLERİ'!$B$19,I209:AA209,18,0),"")</f>
        <v/>
      </c>
      <c r="AS209" s="142" t="str">
        <f>IFERROR(VLOOKUP('DERS YÜKLERİ'!$B$20,I209:AA209,18,0),"")</f>
        <v/>
      </c>
      <c r="AT209" s="142" t="str">
        <f>IFERROR(VLOOKUP('DERS YÜKLERİ'!$B$21,I209:AA209,18,0),"")</f>
        <v/>
      </c>
      <c r="AU209" s="142" t="str">
        <f>IFERROR(VLOOKUP('DERS YÜKLERİ'!$B$22,I209:AA209,18,0),"")</f>
        <v/>
      </c>
      <c r="AV209" s="142" t="str">
        <f>IFERROR(VLOOKUP('DERS YÜKLERİ'!$B$23,I209:AA209,18,0),"")</f>
        <v/>
      </c>
      <c r="AW209" s="142" t="str">
        <f>IFERROR(VLOOKUP('DERS YÜKLERİ'!$B$25,I209:AA209,18,0),"")</f>
        <v/>
      </c>
      <c r="AX209" s="142" t="str">
        <f>IFERROR(VLOOKUP('DERS YÜKLERİ'!$B$26,I209:AA209,18,0),"")</f>
        <v/>
      </c>
      <c r="AY209" s="142" t="str">
        <f>IFERROR(VLOOKUP('DERS YÜKLERİ'!$B$27,I209:AA209,18,0),"")</f>
        <v/>
      </c>
      <c r="AZ209" s="142" t="str">
        <f>IFERROR(VLOOKUP('DERS YÜKLERİ'!$B$28,I209:AA209,18,0),"")</f>
        <v/>
      </c>
      <c r="BA209" s="142" t="str">
        <f>IFERROR(VLOOKUP('DERS YÜKLERİ'!$B$29,I209:AA209,18,0),"")</f>
        <v/>
      </c>
      <c r="BB209" s="142" t="str">
        <f>IFERROR(VLOOKUP('DERS YÜKLERİ'!$B$30,I209:AA209,18,0),"")</f>
        <v/>
      </c>
      <c r="BC209" s="142" t="str">
        <f>IFERROR(VLOOKUP('DERS YÜKLERİ'!$B$31,I209:AA209,18,0),"")</f>
        <v/>
      </c>
      <c r="BD209" s="142" t="str">
        <f>IFERROR(VLOOKUP('DERS YÜKLERİ'!$B$32,I209:AA209,18,0),"")</f>
        <v/>
      </c>
      <c r="BE209" s="142" t="str">
        <f>IFERROR(VLOOKUP('DERS YÜKLERİ'!$B$33,I209:AA209,18,0),"")</f>
        <v/>
      </c>
      <c r="BF209" s="142" t="str">
        <f>IFERROR(VLOOKUP('DERS YÜKLERİ'!$B$34,I209:AA209,18,0),"")</f>
        <v/>
      </c>
      <c r="BG209" s="142" t="str">
        <f>IFERROR(VLOOKUP('DERS YÜKLERİ'!$B$35,I209:AA209,18,0),"")</f>
        <v/>
      </c>
      <c r="BH209" s="142" t="str">
        <f>IFERROR(VLOOKUP('DERS YÜKLERİ'!$B$36,I209:AA209,18,0),"")</f>
        <v/>
      </c>
      <c r="BI209" s="142" t="str">
        <f>IFERROR(VLOOKUP('DERS YÜKLERİ'!$B$37,I209:AA209,18,0),"")</f>
        <v/>
      </c>
      <c r="BJ209" s="142" t="str">
        <f>IFERROR(VLOOKUP('DERS YÜKLERİ'!$B$38,I209:AA209,18,0),"")</f>
        <v/>
      </c>
      <c r="BK209" s="142" t="str">
        <f>IFERROR(VLOOKUP('DERS YÜKLERİ'!$B$39,I209:AA209,18,0),"")</f>
        <v/>
      </c>
      <c r="BL209" s="142" t="str">
        <f>IFERROR(VLOOKUP('DERS YÜKLERİ'!$B$40,I209:AA209,18,0),"")</f>
        <v/>
      </c>
      <c r="BM209" s="142" t="str">
        <f>IFERROR(VLOOKUP('DERS YÜKLERİ'!$B$41,I209:AA209,18,0),"")</f>
        <v/>
      </c>
      <c r="BN209" s="142" t="str">
        <f>IFERROR(VLOOKUP('DERS YÜKLERİ'!$B$42,I209:AA209,18,0),"")</f>
        <v/>
      </c>
      <c r="BO209" s="142" t="str">
        <f>IFERROR(VLOOKUP('DERS YÜKLERİ'!$B$43,I209:AA209,18,0),"")</f>
        <v/>
      </c>
      <c r="BP209" s="142" t="str">
        <f>IFERROR(VLOOKUP('DERS YÜKLERİ'!$B$44,I209:AA209,18,0),"")</f>
        <v/>
      </c>
      <c r="BQ209" s="142" t="str">
        <f>IFERROR(VLOOKUP('DERS YÜKLERİ'!$B$45,I209:AA209,18,0),"")</f>
        <v/>
      </c>
      <c r="BR209" s="142" t="str">
        <f>IFERROR(VLOOKUP('DERS YÜKLERİ'!$B$46,I209:AA209,18,0),"")</f>
        <v/>
      </c>
      <c r="BS209" s="142" t="str">
        <f>IFERROR(VLOOKUP('DERS YÜKLERİ'!$B$47,I209:AA209,18,0),"")</f>
        <v/>
      </c>
      <c r="BT209" s="26"/>
    </row>
    <row r="210" spans="1:72" ht="26.25" customHeight="1">
      <c r="A210" s="14"/>
      <c r="B210" s="945"/>
      <c r="C210" s="1030"/>
      <c r="D210" s="387"/>
      <c r="E210" s="387"/>
      <c r="F210" s="117"/>
      <c r="G210" s="387"/>
      <c r="H210" s="387"/>
      <c r="I210" s="948"/>
      <c r="J210" s="943"/>
      <c r="K210" s="947"/>
      <c r="L210" s="121"/>
      <c r="M210" s="121" t="str">
        <f>IFERROR(VLOOKUP(I210,'LİSTE-FORMÜLLER'!$B$2:$C$89,2,0),"*")</f>
        <v>*</v>
      </c>
      <c r="N210" s="20"/>
      <c r="O210" s="21"/>
      <c r="P210" s="21"/>
      <c r="Q210" s="21"/>
      <c r="R210" s="14"/>
      <c r="S210" s="958"/>
      <c r="T210" s="26"/>
      <c r="U210" s="959"/>
      <c r="V210" s="959"/>
      <c r="W210" s="26"/>
      <c r="X210" s="26"/>
      <c r="Y210" s="26"/>
      <c r="Z210" s="142" t="s">
        <v>876</v>
      </c>
      <c r="AA210" s="144" t="e">
        <f t="shared" si="27"/>
        <v>#VALUE!</v>
      </c>
      <c r="AB210" s="148" t="str">
        <f>IFERROR(VLOOKUP('DERS YÜKLERİ'!$B$3,I210:AA210,18,0),"")</f>
        <v/>
      </c>
      <c r="AC210" s="142" t="str">
        <f>IFERROR(VLOOKUP('DERS YÜKLERİ'!$B$4,I210:AA210,18,0),"")</f>
        <v/>
      </c>
      <c r="AD210" s="142" t="str">
        <f>IFERROR(VLOOKUP('DERS YÜKLERİ'!$B$5,I210:AA210,18,0),"")</f>
        <v/>
      </c>
      <c r="AE210" s="142" t="str">
        <f>IFERROR(VLOOKUP('DERS YÜKLERİ'!$B$6,I210:AA210,18,0),"")</f>
        <v/>
      </c>
      <c r="AF210" s="142" t="str">
        <f>IFERROR(VLOOKUP('DERS YÜKLERİ'!$B$7,I210:AA210,18,0),"")</f>
        <v/>
      </c>
      <c r="AG210" s="142" t="str">
        <f>IFERROR(VLOOKUP('DERS YÜKLERİ'!$B$8,I210:AA210,18,0),"")</f>
        <v/>
      </c>
      <c r="AH210" s="142" t="str">
        <f>IFERROR(VLOOKUP('DERS YÜKLERİ'!$B$9,I210:AA210,18,0),"")</f>
        <v/>
      </c>
      <c r="AI210" s="142" t="str">
        <f>IFERROR(VLOOKUP('DERS YÜKLERİ'!$B$10,I210:AA210,18,0),"")</f>
        <v/>
      </c>
      <c r="AJ210" s="142" t="str">
        <f>IFERROR(VLOOKUP('DERS YÜKLERİ'!$B$11,I210:AA210,18,0),"")</f>
        <v/>
      </c>
      <c r="AK210" s="142" t="str">
        <f>IFERROR(VLOOKUP('DERS YÜKLERİ'!$B$12,I210:AA210,18,0),"")</f>
        <v/>
      </c>
      <c r="AL210" s="142" t="str">
        <f>IFERROR(VLOOKUP('DERS YÜKLERİ'!$B$13,I210:AA210,18,0),"")</f>
        <v/>
      </c>
      <c r="AM210" s="142" t="str">
        <f>IFERROR(VLOOKUP('DERS YÜKLERİ'!$B$14,I210:AA210,18,0),"")</f>
        <v/>
      </c>
      <c r="AN210" s="142" t="str">
        <f>IFERROR(VLOOKUP('DERS YÜKLERİ'!$B$15,I210:AA210,18,0),"")</f>
        <v/>
      </c>
      <c r="AO210" s="142" t="str">
        <f>IFERROR(VLOOKUP('DERS YÜKLERİ'!$B$16,I210:AA210,18,0),"")</f>
        <v/>
      </c>
      <c r="AP210" s="142" t="str">
        <f>IFERROR(VLOOKUP('DERS YÜKLERİ'!$B$17,I210:AA210,18,0),"")</f>
        <v/>
      </c>
      <c r="AQ210" s="142" t="str">
        <f>IFERROR(VLOOKUP('DERS YÜKLERİ'!$B$18,I210:AA210,18,0),"")</f>
        <v/>
      </c>
      <c r="AR210" s="142" t="str">
        <f>IFERROR(VLOOKUP('DERS YÜKLERİ'!$B$19,I210:AA210,18,0),"")</f>
        <v/>
      </c>
      <c r="AS210" s="142" t="str">
        <f>IFERROR(VLOOKUP('DERS YÜKLERİ'!$B$20,I210:AA210,18,0),"")</f>
        <v/>
      </c>
      <c r="AT210" s="142" t="str">
        <f>IFERROR(VLOOKUP('DERS YÜKLERİ'!$B$21,I210:AA210,18,0),"")</f>
        <v/>
      </c>
      <c r="AU210" s="142" t="str">
        <f>IFERROR(VLOOKUP('DERS YÜKLERİ'!$B$22,I210:AA210,18,0),"")</f>
        <v/>
      </c>
      <c r="AV210" s="142" t="str">
        <f>IFERROR(VLOOKUP('DERS YÜKLERİ'!$B$23,I210:AA210,18,0),"")</f>
        <v/>
      </c>
      <c r="AW210" s="142" t="str">
        <f>IFERROR(VLOOKUP('DERS YÜKLERİ'!$B$25,I210:AA210,18,0),"")</f>
        <v/>
      </c>
      <c r="AX210" s="142" t="str">
        <f>IFERROR(VLOOKUP('DERS YÜKLERİ'!$B$26,I210:AA210,18,0),"")</f>
        <v/>
      </c>
      <c r="AY210" s="142" t="str">
        <f>IFERROR(VLOOKUP('DERS YÜKLERİ'!$B$27,I210:AA210,18,0),"")</f>
        <v/>
      </c>
      <c r="AZ210" s="142" t="str">
        <f>IFERROR(VLOOKUP('DERS YÜKLERİ'!$B$28,I210:AA210,18,0),"")</f>
        <v/>
      </c>
      <c r="BA210" s="142" t="str">
        <f>IFERROR(VLOOKUP('DERS YÜKLERİ'!$B$29,I210:AA210,18,0),"")</f>
        <v/>
      </c>
      <c r="BB210" s="142" t="str">
        <f>IFERROR(VLOOKUP('DERS YÜKLERİ'!$B$30,I210:AA210,18,0),"")</f>
        <v/>
      </c>
      <c r="BC210" s="142" t="str">
        <f>IFERROR(VLOOKUP('DERS YÜKLERİ'!$B$31,I210:AA210,18,0),"")</f>
        <v/>
      </c>
      <c r="BD210" s="142" t="str">
        <f>IFERROR(VLOOKUP('DERS YÜKLERİ'!$B$32,I210:AA210,18,0),"")</f>
        <v/>
      </c>
      <c r="BE210" s="142" t="str">
        <f>IFERROR(VLOOKUP('DERS YÜKLERİ'!$B$33,I210:AA210,18,0),"")</f>
        <v/>
      </c>
      <c r="BF210" s="142" t="str">
        <f>IFERROR(VLOOKUP('DERS YÜKLERİ'!$B$34,I210:AA210,18,0),"")</f>
        <v/>
      </c>
      <c r="BG210" s="142" t="str">
        <f>IFERROR(VLOOKUP('DERS YÜKLERİ'!$B$35,I210:AA210,18,0),"")</f>
        <v/>
      </c>
      <c r="BH210" s="142" t="str">
        <f>IFERROR(VLOOKUP('DERS YÜKLERİ'!$B$36,I210:AA210,18,0),"")</f>
        <v/>
      </c>
      <c r="BI210" s="142" t="str">
        <f>IFERROR(VLOOKUP('DERS YÜKLERİ'!$B$37,I210:AA210,18,0),"")</f>
        <v/>
      </c>
      <c r="BJ210" s="142" t="str">
        <f>IFERROR(VLOOKUP('DERS YÜKLERİ'!$B$38,I210:AA210,18,0),"")</f>
        <v/>
      </c>
      <c r="BK210" s="142" t="str">
        <f>IFERROR(VLOOKUP('DERS YÜKLERİ'!$B$39,I210:AA210,18,0),"")</f>
        <v/>
      </c>
      <c r="BL210" s="142" t="str">
        <f>IFERROR(VLOOKUP('DERS YÜKLERİ'!$B$40,I210:AA210,18,0),"")</f>
        <v/>
      </c>
      <c r="BM210" s="142" t="str">
        <f>IFERROR(VLOOKUP('DERS YÜKLERİ'!$B$41,I210:AA210,18,0),"")</f>
        <v/>
      </c>
      <c r="BN210" s="142" t="str">
        <f>IFERROR(VLOOKUP('DERS YÜKLERİ'!$B$42,I210:AA210,18,0),"")</f>
        <v/>
      </c>
      <c r="BO210" s="142" t="str">
        <f>IFERROR(VLOOKUP('DERS YÜKLERİ'!$B$43,I210:AA210,18,0),"")</f>
        <v/>
      </c>
      <c r="BP210" s="142" t="str">
        <f>IFERROR(VLOOKUP('DERS YÜKLERİ'!$B$44,I210:AA210,18,0),"")</f>
        <v/>
      </c>
      <c r="BQ210" s="142" t="str">
        <f>IFERROR(VLOOKUP('DERS YÜKLERİ'!$B$45,I210:AA210,18,0),"")</f>
        <v/>
      </c>
      <c r="BR210" s="142" t="str">
        <f>IFERROR(VLOOKUP('DERS YÜKLERİ'!$B$46,I210:AA210,18,0),"")</f>
        <v/>
      </c>
      <c r="BS210" s="142" t="str">
        <f>IFERROR(VLOOKUP('DERS YÜKLERİ'!$B$47,I210:AA210,18,0),"")</f>
        <v/>
      </c>
      <c r="BT210" s="26"/>
    </row>
    <row r="211" spans="1:72" ht="26.25" customHeight="1">
      <c r="A211" s="14"/>
      <c r="B211" s="945"/>
      <c r="C211" s="1030"/>
      <c r="D211" s="387"/>
      <c r="E211" s="387"/>
      <c r="F211" s="117"/>
      <c r="G211" s="387"/>
      <c r="H211" s="387"/>
      <c r="I211" s="948"/>
      <c r="J211" s="943"/>
      <c r="K211" s="947"/>
      <c r="L211" s="121"/>
      <c r="M211" s="121" t="str">
        <f>IFERROR(VLOOKUP(I211,'LİSTE-FORMÜLLER'!$B$2:$C$89,2,0),"*")</f>
        <v>*</v>
      </c>
      <c r="N211" s="20"/>
      <c r="O211" s="21"/>
      <c r="P211" s="21"/>
      <c r="Q211" s="21"/>
      <c r="R211" s="14"/>
      <c r="S211" s="958"/>
      <c r="T211" s="26"/>
      <c r="U211" s="959"/>
      <c r="V211" s="959"/>
      <c r="W211" s="26"/>
      <c r="X211" s="26"/>
      <c r="Y211" s="26"/>
      <c r="Z211" s="142" t="s">
        <v>876</v>
      </c>
      <c r="AA211" s="144" t="e">
        <f t="shared" si="27"/>
        <v>#VALUE!</v>
      </c>
      <c r="AB211" s="148" t="str">
        <f>IFERROR(VLOOKUP('DERS YÜKLERİ'!$B$3,I211:AA211,18,0),"")</f>
        <v/>
      </c>
      <c r="AC211" s="142" t="str">
        <f>IFERROR(VLOOKUP('DERS YÜKLERİ'!$B$4,I211:AA211,18,0),"")</f>
        <v/>
      </c>
      <c r="AD211" s="142" t="str">
        <f>IFERROR(VLOOKUP('DERS YÜKLERİ'!$B$5,I211:AA211,18,0),"")</f>
        <v/>
      </c>
      <c r="AE211" s="142" t="str">
        <f>IFERROR(VLOOKUP('DERS YÜKLERİ'!$B$6,I211:AA211,18,0),"")</f>
        <v/>
      </c>
      <c r="AF211" s="142" t="str">
        <f>IFERROR(VLOOKUP('DERS YÜKLERİ'!$B$7,I211:AA211,18,0),"")</f>
        <v/>
      </c>
      <c r="AG211" s="142" t="str">
        <f>IFERROR(VLOOKUP('DERS YÜKLERİ'!$B$8,I211:AA211,18,0),"")</f>
        <v/>
      </c>
      <c r="AH211" s="142" t="str">
        <f>IFERROR(VLOOKUP('DERS YÜKLERİ'!$B$9,I211:AA211,18,0),"")</f>
        <v/>
      </c>
      <c r="AI211" s="142" t="str">
        <f>IFERROR(VLOOKUP('DERS YÜKLERİ'!$B$10,I211:AA211,18,0),"")</f>
        <v/>
      </c>
      <c r="AJ211" s="142" t="str">
        <f>IFERROR(VLOOKUP('DERS YÜKLERİ'!$B$11,I211:AA211,18,0),"")</f>
        <v/>
      </c>
      <c r="AK211" s="142" t="str">
        <f>IFERROR(VLOOKUP('DERS YÜKLERİ'!$B$12,I211:AA211,18,0),"")</f>
        <v/>
      </c>
      <c r="AL211" s="142" t="str">
        <f>IFERROR(VLOOKUP('DERS YÜKLERİ'!$B$13,I211:AA211,18,0),"")</f>
        <v/>
      </c>
      <c r="AM211" s="142" t="str">
        <f>IFERROR(VLOOKUP('DERS YÜKLERİ'!$B$14,I211:AA211,18,0),"")</f>
        <v/>
      </c>
      <c r="AN211" s="142" t="str">
        <f>IFERROR(VLOOKUP('DERS YÜKLERİ'!$B$15,I211:AA211,18,0),"")</f>
        <v/>
      </c>
      <c r="AO211" s="142" t="str">
        <f>IFERROR(VLOOKUP('DERS YÜKLERİ'!$B$16,I211:AA211,18,0),"")</f>
        <v/>
      </c>
      <c r="AP211" s="142" t="str">
        <f>IFERROR(VLOOKUP('DERS YÜKLERİ'!$B$17,I211:AA211,18,0),"")</f>
        <v/>
      </c>
      <c r="AQ211" s="142" t="str">
        <f>IFERROR(VLOOKUP('DERS YÜKLERİ'!$B$18,I211:AA211,18,0),"")</f>
        <v/>
      </c>
      <c r="AR211" s="142" t="str">
        <f>IFERROR(VLOOKUP('DERS YÜKLERİ'!$B$19,I211:AA211,18,0),"")</f>
        <v/>
      </c>
      <c r="AS211" s="142" t="str">
        <f>IFERROR(VLOOKUP('DERS YÜKLERİ'!$B$20,I211:AA211,18,0),"")</f>
        <v/>
      </c>
      <c r="AT211" s="142" t="str">
        <f>IFERROR(VLOOKUP('DERS YÜKLERİ'!$B$21,I211:AA211,18,0),"")</f>
        <v/>
      </c>
      <c r="AU211" s="142" t="str">
        <f>IFERROR(VLOOKUP('DERS YÜKLERİ'!$B$22,I211:AA211,18,0),"")</f>
        <v/>
      </c>
      <c r="AV211" s="142" t="str">
        <f>IFERROR(VLOOKUP('DERS YÜKLERİ'!$B$23,I211:AA211,18,0),"")</f>
        <v/>
      </c>
      <c r="AW211" s="142" t="str">
        <f>IFERROR(VLOOKUP('DERS YÜKLERİ'!$B$25,I211:AA211,18,0),"")</f>
        <v/>
      </c>
      <c r="AX211" s="142" t="str">
        <f>IFERROR(VLOOKUP('DERS YÜKLERİ'!$B$26,I211:AA211,18,0),"")</f>
        <v/>
      </c>
      <c r="AY211" s="142" t="str">
        <f>IFERROR(VLOOKUP('DERS YÜKLERİ'!$B$27,I211:AA211,18,0),"")</f>
        <v/>
      </c>
      <c r="AZ211" s="142" t="str">
        <f>IFERROR(VLOOKUP('DERS YÜKLERİ'!$B$28,I211:AA211,18,0),"")</f>
        <v/>
      </c>
      <c r="BA211" s="142" t="str">
        <f>IFERROR(VLOOKUP('DERS YÜKLERİ'!$B$29,I211:AA211,18,0),"")</f>
        <v/>
      </c>
      <c r="BB211" s="142" t="str">
        <f>IFERROR(VLOOKUP('DERS YÜKLERİ'!$B$30,I211:AA211,18,0),"")</f>
        <v/>
      </c>
      <c r="BC211" s="142" t="str">
        <f>IFERROR(VLOOKUP('DERS YÜKLERİ'!$B$31,I211:AA211,18,0),"")</f>
        <v/>
      </c>
      <c r="BD211" s="142" t="str">
        <f>IFERROR(VLOOKUP('DERS YÜKLERİ'!$B$32,I211:AA211,18,0),"")</f>
        <v/>
      </c>
      <c r="BE211" s="142" t="str">
        <f>IFERROR(VLOOKUP('DERS YÜKLERİ'!$B$33,I211:AA211,18,0),"")</f>
        <v/>
      </c>
      <c r="BF211" s="142" t="str">
        <f>IFERROR(VLOOKUP('DERS YÜKLERİ'!$B$34,I211:AA211,18,0),"")</f>
        <v/>
      </c>
      <c r="BG211" s="142" t="str">
        <f>IFERROR(VLOOKUP('DERS YÜKLERİ'!$B$35,I211:AA211,18,0),"")</f>
        <v/>
      </c>
      <c r="BH211" s="142" t="str">
        <f>IFERROR(VLOOKUP('DERS YÜKLERİ'!$B$36,I211:AA211,18,0),"")</f>
        <v/>
      </c>
      <c r="BI211" s="142" t="str">
        <f>IFERROR(VLOOKUP('DERS YÜKLERİ'!$B$37,I211:AA211,18,0),"")</f>
        <v/>
      </c>
      <c r="BJ211" s="142" t="str">
        <f>IFERROR(VLOOKUP('DERS YÜKLERİ'!$B$38,I211:AA211,18,0),"")</f>
        <v/>
      </c>
      <c r="BK211" s="142" t="str">
        <f>IFERROR(VLOOKUP('DERS YÜKLERİ'!$B$39,I211:AA211,18,0),"")</f>
        <v/>
      </c>
      <c r="BL211" s="142" t="str">
        <f>IFERROR(VLOOKUP('DERS YÜKLERİ'!$B$40,I211:AA211,18,0),"")</f>
        <v/>
      </c>
      <c r="BM211" s="142" t="str">
        <f>IFERROR(VLOOKUP('DERS YÜKLERİ'!$B$41,I211:AA211,18,0),"")</f>
        <v/>
      </c>
      <c r="BN211" s="142" t="str">
        <f>IFERROR(VLOOKUP('DERS YÜKLERİ'!$B$42,I211:AA211,18,0),"")</f>
        <v/>
      </c>
      <c r="BO211" s="142" t="str">
        <f>IFERROR(VLOOKUP('DERS YÜKLERİ'!$B$43,I211:AA211,18,0),"")</f>
        <v/>
      </c>
      <c r="BP211" s="142" t="str">
        <f>IFERROR(VLOOKUP('DERS YÜKLERİ'!$B$44,I211:AA211,18,0),"")</f>
        <v/>
      </c>
      <c r="BQ211" s="142" t="str">
        <f>IFERROR(VLOOKUP('DERS YÜKLERİ'!$B$45,I211:AA211,18,0),"")</f>
        <v/>
      </c>
      <c r="BR211" s="142" t="str">
        <f>IFERROR(VLOOKUP('DERS YÜKLERİ'!$B$46,I211:AA211,18,0),"")</f>
        <v/>
      </c>
      <c r="BS211" s="142" t="str">
        <f>IFERROR(VLOOKUP('DERS YÜKLERİ'!$B$47,I211:AA211,18,0),"")</f>
        <v/>
      </c>
      <c r="BT211" s="26"/>
    </row>
    <row r="212" spans="1:72" ht="26.25" customHeight="1">
      <c r="A212" s="14"/>
      <c r="B212" s="945"/>
      <c r="C212" s="1030"/>
      <c r="D212" s="387"/>
      <c r="E212" s="387"/>
      <c r="F212" s="436"/>
      <c r="G212" s="387"/>
      <c r="H212" s="387"/>
      <c r="I212" s="946"/>
      <c r="J212" s="943"/>
      <c r="K212" s="947"/>
      <c r="L212" s="121"/>
      <c r="M212" s="121" t="str">
        <f>IFERROR(VLOOKUP(I212,'LİSTE-FORMÜLLER'!$B$2:$C$89,2,0),"*")</f>
        <v>*</v>
      </c>
      <c r="N212" s="20"/>
      <c r="O212" s="21"/>
      <c r="P212" s="21"/>
      <c r="Q212" s="21"/>
      <c r="R212" s="14"/>
      <c r="S212" s="958"/>
      <c r="T212" s="26"/>
      <c r="U212" s="959"/>
      <c r="V212" s="959"/>
      <c r="W212" s="26"/>
      <c r="X212" s="26"/>
      <c r="Y212" s="26"/>
      <c r="Z212" s="142" t="s">
        <v>876</v>
      </c>
      <c r="AA212" s="144" t="e">
        <f t="shared" si="27"/>
        <v>#VALUE!</v>
      </c>
      <c r="AB212" s="148" t="str">
        <f>IFERROR(VLOOKUP('DERS YÜKLERİ'!$B$3,I212:AA212,18,0),"")</f>
        <v/>
      </c>
      <c r="AC212" s="142" t="str">
        <f>IFERROR(VLOOKUP('DERS YÜKLERİ'!$B$4,I212:AA212,18,0),"")</f>
        <v/>
      </c>
      <c r="AD212" s="142" t="str">
        <f>IFERROR(VLOOKUP('DERS YÜKLERİ'!$B$5,I212:AA212,18,0),"")</f>
        <v/>
      </c>
      <c r="AE212" s="142" t="str">
        <f>IFERROR(VLOOKUP('DERS YÜKLERİ'!$B$6,I212:AA212,18,0),"")</f>
        <v/>
      </c>
      <c r="AF212" s="142" t="str">
        <f>IFERROR(VLOOKUP('DERS YÜKLERİ'!$B$7,I212:AA212,18,0),"")</f>
        <v/>
      </c>
      <c r="AG212" s="142" t="str">
        <f>IFERROR(VLOOKUP('DERS YÜKLERİ'!$B$8,I212:AA212,18,0),"")</f>
        <v/>
      </c>
      <c r="AH212" s="142" t="str">
        <f>IFERROR(VLOOKUP('DERS YÜKLERİ'!$B$9,I212:AA212,18,0),"")</f>
        <v/>
      </c>
      <c r="AI212" s="142" t="str">
        <f>IFERROR(VLOOKUP('DERS YÜKLERİ'!$B$10,I212:AA212,18,0),"")</f>
        <v/>
      </c>
      <c r="AJ212" s="142" t="str">
        <f>IFERROR(VLOOKUP('DERS YÜKLERİ'!$B$11,I212:AA212,18,0),"")</f>
        <v/>
      </c>
      <c r="AK212" s="142" t="str">
        <f>IFERROR(VLOOKUP('DERS YÜKLERİ'!$B$12,I212:AA212,18,0),"")</f>
        <v/>
      </c>
      <c r="AL212" s="142" t="str">
        <f>IFERROR(VLOOKUP('DERS YÜKLERİ'!$B$13,I212:AA212,18,0),"")</f>
        <v/>
      </c>
      <c r="AM212" s="142" t="str">
        <f>IFERROR(VLOOKUP('DERS YÜKLERİ'!$B$14,I212:AA212,18,0),"")</f>
        <v/>
      </c>
      <c r="AN212" s="142" t="str">
        <f>IFERROR(VLOOKUP('DERS YÜKLERİ'!$B$15,I212:AA212,18,0),"")</f>
        <v/>
      </c>
      <c r="AO212" s="142" t="str">
        <f>IFERROR(VLOOKUP('DERS YÜKLERİ'!$B$16,I212:AA212,18,0),"")</f>
        <v/>
      </c>
      <c r="AP212" s="142" t="str">
        <f>IFERROR(VLOOKUP('DERS YÜKLERİ'!$B$17,I212:AA212,18,0),"")</f>
        <v/>
      </c>
      <c r="AQ212" s="142" t="str">
        <f>IFERROR(VLOOKUP('DERS YÜKLERİ'!$B$18,I212:AA212,18,0),"")</f>
        <v/>
      </c>
      <c r="AR212" s="142" t="str">
        <f>IFERROR(VLOOKUP('DERS YÜKLERİ'!$B$19,I212:AA212,18,0),"")</f>
        <v/>
      </c>
      <c r="AS212" s="142" t="str">
        <f>IFERROR(VLOOKUP('DERS YÜKLERİ'!$B$20,I212:AA212,18,0),"")</f>
        <v/>
      </c>
      <c r="AT212" s="142" t="str">
        <f>IFERROR(VLOOKUP('DERS YÜKLERİ'!$B$21,I212:AA212,18,0),"")</f>
        <v/>
      </c>
      <c r="AU212" s="142" t="str">
        <f>IFERROR(VLOOKUP('DERS YÜKLERİ'!$B$22,I212:AA212,18,0),"")</f>
        <v/>
      </c>
      <c r="AV212" s="142" t="str">
        <f>IFERROR(VLOOKUP('DERS YÜKLERİ'!$B$23,I212:AA212,18,0),"")</f>
        <v/>
      </c>
      <c r="AW212" s="142" t="str">
        <f>IFERROR(VLOOKUP('DERS YÜKLERİ'!$B$25,I212:AA212,18,0),"")</f>
        <v/>
      </c>
      <c r="AX212" s="142" t="str">
        <f>IFERROR(VLOOKUP('DERS YÜKLERİ'!$B$26,I212:AA212,18,0),"")</f>
        <v/>
      </c>
      <c r="AY212" s="142" t="str">
        <f>IFERROR(VLOOKUP('DERS YÜKLERİ'!$B$27,I212:AA212,18,0),"")</f>
        <v/>
      </c>
      <c r="AZ212" s="142" t="str">
        <f>IFERROR(VLOOKUP('DERS YÜKLERİ'!$B$28,I212:AA212,18,0),"")</f>
        <v/>
      </c>
      <c r="BA212" s="142" t="str">
        <f>IFERROR(VLOOKUP('DERS YÜKLERİ'!$B$29,I212:AA212,18,0),"")</f>
        <v/>
      </c>
      <c r="BB212" s="142" t="str">
        <f>IFERROR(VLOOKUP('DERS YÜKLERİ'!$B$30,I212:AA212,18,0),"")</f>
        <v/>
      </c>
      <c r="BC212" s="142" t="str">
        <f>IFERROR(VLOOKUP('DERS YÜKLERİ'!$B$31,I212:AA212,18,0),"")</f>
        <v/>
      </c>
      <c r="BD212" s="142" t="str">
        <f>IFERROR(VLOOKUP('DERS YÜKLERİ'!$B$32,I212:AA212,18,0),"")</f>
        <v/>
      </c>
      <c r="BE212" s="142" t="str">
        <f>IFERROR(VLOOKUP('DERS YÜKLERİ'!$B$33,I212:AA212,18,0),"")</f>
        <v/>
      </c>
      <c r="BF212" s="142" t="str">
        <f>IFERROR(VLOOKUP('DERS YÜKLERİ'!$B$34,I212:AA212,18,0),"")</f>
        <v/>
      </c>
      <c r="BG212" s="142" t="str">
        <f>IFERROR(VLOOKUP('DERS YÜKLERİ'!$B$35,I212:AA212,18,0),"")</f>
        <v/>
      </c>
      <c r="BH212" s="142" t="str">
        <f>IFERROR(VLOOKUP('DERS YÜKLERİ'!$B$36,I212:AA212,18,0),"")</f>
        <v/>
      </c>
      <c r="BI212" s="142" t="str">
        <f>IFERROR(VLOOKUP('DERS YÜKLERİ'!$B$37,I212:AA212,18,0),"")</f>
        <v/>
      </c>
      <c r="BJ212" s="142" t="str">
        <f>IFERROR(VLOOKUP('DERS YÜKLERİ'!$B$38,I212:AA212,18,0),"")</f>
        <v/>
      </c>
      <c r="BK212" s="142" t="str">
        <f>IFERROR(VLOOKUP('DERS YÜKLERİ'!$B$39,I212:AA212,18,0),"")</f>
        <v/>
      </c>
      <c r="BL212" s="142" t="str">
        <f>IFERROR(VLOOKUP('DERS YÜKLERİ'!$B$40,I212:AA212,18,0),"")</f>
        <v/>
      </c>
      <c r="BM212" s="142" t="str">
        <f>IFERROR(VLOOKUP('DERS YÜKLERİ'!$B$41,I212:AA212,18,0),"")</f>
        <v/>
      </c>
      <c r="BN212" s="142" t="str">
        <f>IFERROR(VLOOKUP('DERS YÜKLERİ'!$B$42,I212:AA212,18,0),"")</f>
        <v/>
      </c>
      <c r="BO212" s="142" t="str">
        <f>IFERROR(VLOOKUP('DERS YÜKLERİ'!$B$43,I212:AA212,18,0),"")</f>
        <v/>
      </c>
      <c r="BP212" s="142" t="str">
        <f>IFERROR(VLOOKUP('DERS YÜKLERİ'!$B$44,I212:AA212,18,0),"")</f>
        <v/>
      </c>
      <c r="BQ212" s="142" t="str">
        <f>IFERROR(VLOOKUP('DERS YÜKLERİ'!$B$45,I212:AA212,18,0),"")</f>
        <v/>
      </c>
      <c r="BR212" s="142" t="str">
        <f>IFERROR(VLOOKUP('DERS YÜKLERİ'!$B$46,I212:AA212,18,0),"")</f>
        <v/>
      </c>
      <c r="BS212" s="142" t="str">
        <f>IFERROR(VLOOKUP('DERS YÜKLERİ'!$B$47,I212:AA212,18,0),"")</f>
        <v/>
      </c>
      <c r="BT212" s="26"/>
    </row>
    <row r="213" spans="1:72" ht="26.25" customHeight="1">
      <c r="A213" s="14"/>
      <c r="B213" s="945"/>
      <c r="C213" s="1030"/>
      <c r="D213" s="387"/>
      <c r="E213" s="387"/>
      <c r="F213" s="117"/>
      <c r="G213" s="387"/>
      <c r="H213" s="387"/>
      <c r="I213" s="946"/>
      <c r="J213" s="943"/>
      <c r="K213" s="947"/>
      <c r="L213" s="121"/>
      <c r="M213" s="121" t="str">
        <f>IFERROR(VLOOKUP(I213,'LİSTE-FORMÜLLER'!$B$2:$C$89,2,0),"*")</f>
        <v>*</v>
      </c>
      <c r="N213" s="20"/>
      <c r="O213" s="21"/>
      <c r="P213" s="21"/>
      <c r="Q213" s="21"/>
      <c r="R213" s="14"/>
      <c r="S213" s="964"/>
      <c r="T213" s="25"/>
      <c r="U213" s="24"/>
      <c r="V213" s="24"/>
      <c r="W213" s="25"/>
      <c r="X213" s="25"/>
      <c r="Y213" s="26"/>
      <c r="Z213" s="142" t="s">
        <v>876</v>
      </c>
      <c r="AA213" s="144" t="e">
        <f t="shared" si="27"/>
        <v>#VALUE!</v>
      </c>
      <c r="AB213" s="148" t="str">
        <f>IFERROR(VLOOKUP('DERS YÜKLERİ'!$B$3,I213:AA213,18,0),"")</f>
        <v/>
      </c>
      <c r="AC213" s="142" t="str">
        <f>IFERROR(VLOOKUP('DERS YÜKLERİ'!$B$4,I213:AA213,18,0),"")</f>
        <v/>
      </c>
      <c r="AD213" s="142" t="str">
        <f>IFERROR(VLOOKUP('DERS YÜKLERİ'!$B$5,I213:AA213,18,0),"")</f>
        <v/>
      </c>
      <c r="AE213" s="142" t="str">
        <f>IFERROR(VLOOKUP('DERS YÜKLERİ'!$B$6,I213:AA213,18,0),"")</f>
        <v/>
      </c>
      <c r="AF213" s="142" t="str">
        <f>IFERROR(VLOOKUP('DERS YÜKLERİ'!$B$7,I213:AA213,18,0),"")</f>
        <v/>
      </c>
      <c r="AG213" s="142" t="str">
        <f>IFERROR(VLOOKUP('DERS YÜKLERİ'!$B$8,I213:AA213,18,0),"")</f>
        <v/>
      </c>
      <c r="AH213" s="142" t="str">
        <f>IFERROR(VLOOKUP('DERS YÜKLERİ'!$B$9,I213:AA213,18,0),"")</f>
        <v/>
      </c>
      <c r="AI213" s="142" t="str">
        <f>IFERROR(VLOOKUP('DERS YÜKLERİ'!$B$10,I213:AA213,18,0),"")</f>
        <v/>
      </c>
      <c r="AJ213" s="142" t="str">
        <f>IFERROR(VLOOKUP('DERS YÜKLERİ'!$B$11,I213:AA213,18,0),"")</f>
        <v/>
      </c>
      <c r="AK213" s="142" t="str">
        <f>IFERROR(VLOOKUP('DERS YÜKLERİ'!$B$12,I213:AA213,18,0),"")</f>
        <v/>
      </c>
      <c r="AL213" s="142" t="str">
        <f>IFERROR(VLOOKUP('DERS YÜKLERİ'!$B$13,I213:AA213,18,0),"")</f>
        <v/>
      </c>
      <c r="AM213" s="142" t="str">
        <f>IFERROR(VLOOKUP('DERS YÜKLERİ'!$B$14,I213:AA213,18,0),"")</f>
        <v/>
      </c>
      <c r="AN213" s="142" t="str">
        <f>IFERROR(VLOOKUP('DERS YÜKLERİ'!$B$15,I213:AA213,18,0),"")</f>
        <v/>
      </c>
      <c r="AO213" s="142" t="str">
        <f>IFERROR(VLOOKUP('DERS YÜKLERİ'!$B$16,I213:AA213,18,0),"")</f>
        <v/>
      </c>
      <c r="AP213" s="142" t="str">
        <f>IFERROR(VLOOKUP('DERS YÜKLERİ'!$B$17,I213:AA213,18,0),"")</f>
        <v/>
      </c>
      <c r="AQ213" s="142" t="str">
        <f>IFERROR(VLOOKUP('DERS YÜKLERİ'!$B$18,I213:AA213,18,0),"")</f>
        <v/>
      </c>
      <c r="AR213" s="142" t="str">
        <f>IFERROR(VLOOKUP('DERS YÜKLERİ'!$B$19,I213:AA213,18,0),"")</f>
        <v/>
      </c>
      <c r="AS213" s="142" t="str">
        <f>IFERROR(VLOOKUP('DERS YÜKLERİ'!$B$20,I213:AA213,18,0),"")</f>
        <v/>
      </c>
      <c r="AT213" s="142" t="str">
        <f>IFERROR(VLOOKUP('DERS YÜKLERİ'!$B$21,I213:AA213,18,0),"")</f>
        <v/>
      </c>
      <c r="AU213" s="142" t="str">
        <f>IFERROR(VLOOKUP('DERS YÜKLERİ'!$B$22,I213:AA213,18,0),"")</f>
        <v/>
      </c>
      <c r="AV213" s="142" t="str">
        <f>IFERROR(VLOOKUP('DERS YÜKLERİ'!$B$23,I213:AA213,18,0),"")</f>
        <v/>
      </c>
      <c r="AW213" s="142" t="str">
        <f>IFERROR(VLOOKUP('DERS YÜKLERİ'!$B$25,I213:AA213,18,0),"")</f>
        <v/>
      </c>
      <c r="AX213" s="142" t="str">
        <f>IFERROR(VLOOKUP('DERS YÜKLERİ'!$B$26,I213:AA213,18,0),"")</f>
        <v/>
      </c>
      <c r="AY213" s="142" t="str">
        <f>IFERROR(VLOOKUP('DERS YÜKLERİ'!$B$27,I213:AA213,18,0),"")</f>
        <v/>
      </c>
      <c r="AZ213" s="142" t="str">
        <f>IFERROR(VLOOKUP('DERS YÜKLERİ'!$B$28,I213:AA213,18,0),"")</f>
        <v/>
      </c>
      <c r="BA213" s="142" t="str">
        <f>IFERROR(VLOOKUP('DERS YÜKLERİ'!$B$29,I213:AA213,18,0),"")</f>
        <v/>
      </c>
      <c r="BB213" s="142" t="str">
        <f>IFERROR(VLOOKUP('DERS YÜKLERİ'!$B$30,I213:AA213,18,0),"")</f>
        <v/>
      </c>
      <c r="BC213" s="142" t="str">
        <f>IFERROR(VLOOKUP('DERS YÜKLERİ'!$B$31,I213:AA213,18,0),"")</f>
        <v/>
      </c>
      <c r="BD213" s="142" t="str">
        <f>IFERROR(VLOOKUP('DERS YÜKLERİ'!$B$32,I213:AA213,18,0),"")</f>
        <v/>
      </c>
      <c r="BE213" s="142" t="str">
        <f>IFERROR(VLOOKUP('DERS YÜKLERİ'!$B$33,I213:AA213,18,0),"")</f>
        <v/>
      </c>
      <c r="BF213" s="142" t="str">
        <f>IFERROR(VLOOKUP('DERS YÜKLERİ'!$B$34,I213:AA213,18,0),"")</f>
        <v/>
      </c>
      <c r="BG213" s="142" t="str">
        <f>IFERROR(VLOOKUP('DERS YÜKLERİ'!$B$35,I213:AA213,18,0),"")</f>
        <v/>
      </c>
      <c r="BH213" s="142" t="str">
        <f>IFERROR(VLOOKUP('DERS YÜKLERİ'!$B$36,I213:AA213,18,0),"")</f>
        <v/>
      </c>
      <c r="BI213" s="142" t="str">
        <f>IFERROR(VLOOKUP('DERS YÜKLERİ'!$B$37,I213:AA213,18,0),"")</f>
        <v/>
      </c>
      <c r="BJ213" s="142" t="str">
        <f>IFERROR(VLOOKUP('DERS YÜKLERİ'!$B$38,I213:AA213,18,0),"")</f>
        <v/>
      </c>
      <c r="BK213" s="142" t="str">
        <f>IFERROR(VLOOKUP('DERS YÜKLERİ'!$B$39,I213:AA213,18,0),"")</f>
        <v/>
      </c>
      <c r="BL213" s="142" t="str">
        <f>IFERROR(VLOOKUP('DERS YÜKLERİ'!$B$40,I213:AA213,18,0),"")</f>
        <v/>
      </c>
      <c r="BM213" s="142" t="str">
        <f>IFERROR(VLOOKUP('DERS YÜKLERİ'!$B$41,I213:AA213,18,0),"")</f>
        <v/>
      </c>
      <c r="BN213" s="142" t="str">
        <f>IFERROR(VLOOKUP('DERS YÜKLERİ'!$B$42,I213:AA213,18,0),"")</f>
        <v/>
      </c>
      <c r="BO213" s="142" t="str">
        <f>IFERROR(VLOOKUP('DERS YÜKLERİ'!$B$43,I213:AA213,18,0),"")</f>
        <v/>
      </c>
      <c r="BP213" s="142" t="str">
        <f>IFERROR(VLOOKUP('DERS YÜKLERİ'!$B$44,I213:AA213,18,0),"")</f>
        <v/>
      </c>
      <c r="BQ213" s="142" t="str">
        <f>IFERROR(VLOOKUP('DERS YÜKLERİ'!$B$45,I213:AA213,18,0),"")</f>
        <v/>
      </c>
      <c r="BR213" s="142" t="str">
        <f>IFERROR(VLOOKUP('DERS YÜKLERİ'!$B$46,I213:AA213,18,0),"")</f>
        <v/>
      </c>
      <c r="BS213" s="142" t="str">
        <f>IFERROR(VLOOKUP('DERS YÜKLERİ'!$B$47,I213:AA213,18,0),"")</f>
        <v/>
      </c>
      <c r="BT213" s="26"/>
    </row>
    <row r="214" spans="1:72" ht="26.25" customHeight="1">
      <c r="A214" s="14"/>
      <c r="B214" s="945"/>
      <c r="C214" s="1030"/>
      <c r="D214" s="387"/>
      <c r="E214" s="387"/>
      <c r="F214" s="117"/>
      <c r="G214" s="387"/>
      <c r="H214" s="387"/>
      <c r="I214" s="946"/>
      <c r="J214" s="943"/>
      <c r="K214" s="947"/>
      <c r="L214" s="121"/>
      <c r="M214" s="121" t="str">
        <f>IFERROR(VLOOKUP(I214,'LİSTE-FORMÜLLER'!$B$2:$C$89,2,0),"*")</f>
        <v>*</v>
      </c>
      <c r="N214" s="20"/>
      <c r="O214" s="21"/>
      <c r="P214" s="21"/>
      <c r="Q214" s="21"/>
      <c r="R214" s="14"/>
      <c r="S214" s="964"/>
      <c r="T214" s="25"/>
      <c r="U214" s="24"/>
      <c r="V214" s="24"/>
      <c r="W214" s="25"/>
      <c r="X214" s="25"/>
      <c r="Y214" s="26"/>
      <c r="Z214" s="142" t="s">
        <v>876</v>
      </c>
      <c r="AA214" s="144" t="e">
        <f t="shared" si="27"/>
        <v>#VALUE!</v>
      </c>
      <c r="AB214" s="148" t="str">
        <f>IFERROR(VLOOKUP('DERS YÜKLERİ'!$B$3,I214:AA214,18,0),"")</f>
        <v/>
      </c>
      <c r="AC214" s="142" t="str">
        <f>IFERROR(VLOOKUP('DERS YÜKLERİ'!$B$4,I214:AA214,18,0),"")</f>
        <v/>
      </c>
      <c r="AD214" s="142" t="str">
        <f>IFERROR(VLOOKUP('DERS YÜKLERİ'!$B$5,I214:AA214,18,0),"")</f>
        <v/>
      </c>
      <c r="AE214" s="142" t="str">
        <f>IFERROR(VLOOKUP('DERS YÜKLERİ'!$B$6,I214:AA214,18,0),"")</f>
        <v/>
      </c>
      <c r="AF214" s="142" t="str">
        <f>IFERROR(VLOOKUP('DERS YÜKLERİ'!$B$7,I214:AA214,18,0),"")</f>
        <v/>
      </c>
      <c r="AG214" s="142" t="str">
        <f>IFERROR(VLOOKUP('DERS YÜKLERİ'!$B$8,I214:AA214,18,0),"")</f>
        <v/>
      </c>
      <c r="AH214" s="142" t="str">
        <f>IFERROR(VLOOKUP('DERS YÜKLERİ'!$B$9,I214:AA214,18,0),"")</f>
        <v/>
      </c>
      <c r="AI214" s="142" t="str">
        <f>IFERROR(VLOOKUP('DERS YÜKLERİ'!$B$10,I214:AA214,18,0),"")</f>
        <v/>
      </c>
      <c r="AJ214" s="142" t="str">
        <f>IFERROR(VLOOKUP('DERS YÜKLERİ'!$B$11,I214:AA214,18,0),"")</f>
        <v/>
      </c>
      <c r="AK214" s="142" t="str">
        <f>IFERROR(VLOOKUP('DERS YÜKLERİ'!$B$12,I214:AA214,18,0),"")</f>
        <v/>
      </c>
      <c r="AL214" s="142" t="str">
        <f>IFERROR(VLOOKUP('DERS YÜKLERİ'!$B$13,I214:AA214,18,0),"")</f>
        <v/>
      </c>
      <c r="AM214" s="142" t="str">
        <f>IFERROR(VLOOKUP('DERS YÜKLERİ'!$B$14,I214:AA214,18,0),"")</f>
        <v/>
      </c>
      <c r="AN214" s="142" t="str">
        <f>IFERROR(VLOOKUP('DERS YÜKLERİ'!$B$15,I214:AA214,18,0),"")</f>
        <v/>
      </c>
      <c r="AO214" s="142" t="str">
        <f>IFERROR(VLOOKUP('DERS YÜKLERİ'!$B$16,I214:AA214,18,0),"")</f>
        <v/>
      </c>
      <c r="AP214" s="142" t="str">
        <f>IFERROR(VLOOKUP('DERS YÜKLERİ'!$B$17,I214:AA214,18,0),"")</f>
        <v/>
      </c>
      <c r="AQ214" s="142" t="str">
        <f>IFERROR(VLOOKUP('DERS YÜKLERİ'!$B$18,I214:AA214,18,0),"")</f>
        <v/>
      </c>
      <c r="AR214" s="142" t="str">
        <f>IFERROR(VLOOKUP('DERS YÜKLERİ'!$B$19,I214:AA214,18,0),"")</f>
        <v/>
      </c>
      <c r="AS214" s="142" t="str">
        <f>IFERROR(VLOOKUP('DERS YÜKLERİ'!$B$20,I214:AA214,18,0),"")</f>
        <v/>
      </c>
      <c r="AT214" s="142" t="str">
        <f>IFERROR(VLOOKUP('DERS YÜKLERİ'!$B$21,I214:AA214,18,0),"")</f>
        <v/>
      </c>
      <c r="AU214" s="142" t="str">
        <f>IFERROR(VLOOKUP('DERS YÜKLERİ'!$B$22,I214:AA214,18,0),"")</f>
        <v/>
      </c>
      <c r="AV214" s="142" t="str">
        <f>IFERROR(VLOOKUP('DERS YÜKLERİ'!$B$23,I214:AA214,18,0),"")</f>
        <v/>
      </c>
      <c r="AW214" s="142" t="str">
        <f>IFERROR(VLOOKUP('DERS YÜKLERİ'!$B$25,I214:AA214,18,0),"")</f>
        <v/>
      </c>
      <c r="AX214" s="142" t="str">
        <f>IFERROR(VLOOKUP('DERS YÜKLERİ'!$B$26,I214:AA214,18,0),"")</f>
        <v/>
      </c>
      <c r="AY214" s="142" t="str">
        <f>IFERROR(VLOOKUP('DERS YÜKLERİ'!$B$27,I214:AA214,18,0),"")</f>
        <v/>
      </c>
      <c r="AZ214" s="142" t="str">
        <f>IFERROR(VLOOKUP('DERS YÜKLERİ'!$B$28,I214:AA214,18,0),"")</f>
        <v/>
      </c>
      <c r="BA214" s="142" t="str">
        <f>IFERROR(VLOOKUP('DERS YÜKLERİ'!$B$29,I214:AA214,18,0),"")</f>
        <v/>
      </c>
      <c r="BB214" s="142" t="str">
        <f>IFERROR(VLOOKUP('DERS YÜKLERİ'!$B$30,I214:AA214,18,0),"")</f>
        <v/>
      </c>
      <c r="BC214" s="142" t="str">
        <f>IFERROR(VLOOKUP('DERS YÜKLERİ'!$B$31,I214:AA214,18,0),"")</f>
        <v/>
      </c>
      <c r="BD214" s="142" t="str">
        <f>IFERROR(VLOOKUP('DERS YÜKLERİ'!$B$32,I214:AA214,18,0),"")</f>
        <v/>
      </c>
      <c r="BE214" s="142" t="str">
        <f>IFERROR(VLOOKUP('DERS YÜKLERİ'!$B$33,I214:AA214,18,0),"")</f>
        <v/>
      </c>
      <c r="BF214" s="142" t="str">
        <f>IFERROR(VLOOKUP('DERS YÜKLERİ'!$B$34,I214:AA214,18,0),"")</f>
        <v/>
      </c>
      <c r="BG214" s="142" t="str">
        <f>IFERROR(VLOOKUP('DERS YÜKLERİ'!$B$35,I214:AA214,18,0),"")</f>
        <v/>
      </c>
      <c r="BH214" s="142" t="str">
        <f>IFERROR(VLOOKUP('DERS YÜKLERİ'!$B$36,I214:AA214,18,0),"")</f>
        <v/>
      </c>
      <c r="BI214" s="142" t="str">
        <f>IFERROR(VLOOKUP('DERS YÜKLERİ'!$B$37,I214:AA214,18,0),"")</f>
        <v/>
      </c>
      <c r="BJ214" s="142" t="str">
        <f>IFERROR(VLOOKUP('DERS YÜKLERİ'!$B$38,I214:AA214,18,0),"")</f>
        <v/>
      </c>
      <c r="BK214" s="142" t="str">
        <f>IFERROR(VLOOKUP('DERS YÜKLERİ'!$B$39,I214:AA214,18,0),"")</f>
        <v/>
      </c>
      <c r="BL214" s="142" t="str">
        <f>IFERROR(VLOOKUP('DERS YÜKLERİ'!$B$40,I214:AA214,18,0),"")</f>
        <v/>
      </c>
      <c r="BM214" s="142" t="str">
        <f>IFERROR(VLOOKUP('DERS YÜKLERİ'!$B$41,I214:AA214,18,0),"")</f>
        <v/>
      </c>
      <c r="BN214" s="142" t="str">
        <f>IFERROR(VLOOKUP('DERS YÜKLERİ'!$B$42,I214:AA214,18,0),"")</f>
        <v/>
      </c>
      <c r="BO214" s="142" t="str">
        <f>IFERROR(VLOOKUP('DERS YÜKLERİ'!$B$43,I214:AA214,18,0),"")</f>
        <v/>
      </c>
      <c r="BP214" s="142" t="str">
        <f>IFERROR(VLOOKUP('DERS YÜKLERİ'!$B$44,I214:AA214,18,0),"")</f>
        <v/>
      </c>
      <c r="BQ214" s="142" t="str">
        <f>IFERROR(VLOOKUP('DERS YÜKLERİ'!$B$45,I214:AA214,18,0),"")</f>
        <v/>
      </c>
      <c r="BR214" s="142" t="str">
        <f>IFERROR(VLOOKUP('DERS YÜKLERİ'!$B$46,I214:AA214,18,0),"")</f>
        <v/>
      </c>
      <c r="BS214" s="142" t="str">
        <f>IFERROR(VLOOKUP('DERS YÜKLERİ'!$B$47,I214:AA214,18,0),"")</f>
        <v/>
      </c>
      <c r="BT214" s="26"/>
    </row>
    <row r="215" spans="1:72" ht="26.25" customHeight="1">
      <c r="A215" s="14"/>
      <c r="B215" s="945"/>
      <c r="C215" s="1030"/>
      <c r="D215" s="387"/>
      <c r="E215" s="387"/>
      <c r="F215" s="117"/>
      <c r="G215" s="949"/>
      <c r="H215" s="949"/>
      <c r="I215" s="965"/>
      <c r="J215" s="943"/>
      <c r="K215" s="947"/>
      <c r="L215" s="121"/>
      <c r="M215" s="121" t="str">
        <f>IFERROR(VLOOKUP(I215,'LİSTE-FORMÜLLER'!$B$2:$C$89,2,0),"*")</f>
        <v>*</v>
      </c>
      <c r="N215" s="20"/>
      <c r="O215" s="21"/>
      <c r="P215" s="21"/>
      <c r="Q215" s="21"/>
      <c r="R215" s="14"/>
      <c r="S215" s="964"/>
      <c r="T215" s="25"/>
      <c r="U215" s="24"/>
      <c r="V215" s="24"/>
      <c r="W215" s="25"/>
      <c r="X215" s="25"/>
      <c r="Y215" s="26"/>
      <c r="Z215" s="142" t="s">
        <v>876</v>
      </c>
      <c r="AA215" s="144" t="e">
        <f t="shared" si="27"/>
        <v>#VALUE!</v>
      </c>
      <c r="AB215" s="148" t="str">
        <f>IFERROR(VLOOKUP('DERS YÜKLERİ'!$B$3,I215:AA215,18,0),"")</f>
        <v/>
      </c>
      <c r="AC215" s="142" t="str">
        <f>IFERROR(VLOOKUP('DERS YÜKLERİ'!$B$4,I215:AA215,18,0),"")</f>
        <v/>
      </c>
      <c r="AD215" s="142" t="str">
        <f>IFERROR(VLOOKUP('DERS YÜKLERİ'!$B$5,I215:AA215,18,0),"")</f>
        <v/>
      </c>
      <c r="AE215" s="142" t="str">
        <f>IFERROR(VLOOKUP('DERS YÜKLERİ'!$B$6,I215:AA215,18,0),"")</f>
        <v/>
      </c>
      <c r="AF215" s="142" t="str">
        <f>IFERROR(VLOOKUP('DERS YÜKLERİ'!$B$7,I215:AA215,18,0),"")</f>
        <v/>
      </c>
      <c r="AG215" s="142" t="str">
        <f>IFERROR(VLOOKUP('DERS YÜKLERİ'!$B$8,I215:AA215,18,0),"")</f>
        <v/>
      </c>
      <c r="AH215" s="142" t="str">
        <f>IFERROR(VLOOKUP('DERS YÜKLERİ'!$B$9,I215:AA215,18,0),"")</f>
        <v/>
      </c>
      <c r="AI215" s="142" t="str">
        <f>IFERROR(VLOOKUP('DERS YÜKLERİ'!$B$10,I215:AA215,18,0),"")</f>
        <v/>
      </c>
      <c r="AJ215" s="142" t="str">
        <f>IFERROR(VLOOKUP('DERS YÜKLERİ'!$B$11,I215:AA215,18,0),"")</f>
        <v/>
      </c>
      <c r="AK215" s="142" t="str">
        <f>IFERROR(VLOOKUP('DERS YÜKLERİ'!$B$12,I215:AA215,18,0),"")</f>
        <v/>
      </c>
      <c r="AL215" s="142" t="str">
        <f>IFERROR(VLOOKUP('DERS YÜKLERİ'!$B$13,I215:AA215,18,0),"")</f>
        <v/>
      </c>
      <c r="AM215" s="142" t="str">
        <f>IFERROR(VLOOKUP('DERS YÜKLERİ'!$B$14,I215:AA215,18,0),"")</f>
        <v/>
      </c>
      <c r="AN215" s="142" t="str">
        <f>IFERROR(VLOOKUP('DERS YÜKLERİ'!$B$15,I215:AA215,18,0),"")</f>
        <v/>
      </c>
      <c r="AO215" s="142" t="str">
        <f>IFERROR(VLOOKUP('DERS YÜKLERİ'!$B$16,I215:AA215,18,0),"")</f>
        <v/>
      </c>
      <c r="AP215" s="142" t="str">
        <f>IFERROR(VLOOKUP('DERS YÜKLERİ'!$B$17,I215:AA215,18,0),"")</f>
        <v/>
      </c>
      <c r="AQ215" s="142" t="str">
        <f>IFERROR(VLOOKUP('DERS YÜKLERİ'!$B$18,I215:AA215,18,0),"")</f>
        <v/>
      </c>
      <c r="AR215" s="142" t="str">
        <f>IFERROR(VLOOKUP('DERS YÜKLERİ'!$B$19,I215:AA215,18,0),"")</f>
        <v/>
      </c>
      <c r="AS215" s="142" t="str">
        <f>IFERROR(VLOOKUP('DERS YÜKLERİ'!$B$20,I215:AA215,18,0),"")</f>
        <v/>
      </c>
      <c r="AT215" s="142" t="str">
        <f>IFERROR(VLOOKUP('DERS YÜKLERİ'!$B$21,I215:AA215,18,0),"")</f>
        <v/>
      </c>
      <c r="AU215" s="142" t="str">
        <f>IFERROR(VLOOKUP('DERS YÜKLERİ'!$B$22,I215:AA215,18,0),"")</f>
        <v/>
      </c>
      <c r="AV215" s="142" t="str">
        <f>IFERROR(VLOOKUP('DERS YÜKLERİ'!$B$23,I215:AA215,18,0),"")</f>
        <v/>
      </c>
      <c r="AW215" s="142" t="str">
        <f>IFERROR(VLOOKUP('DERS YÜKLERİ'!$B$25,I215:AA215,18,0),"")</f>
        <v/>
      </c>
      <c r="AX215" s="142" t="str">
        <f>IFERROR(VLOOKUP('DERS YÜKLERİ'!$B$26,I215:AA215,18,0),"")</f>
        <v/>
      </c>
      <c r="AY215" s="142" t="str">
        <f>IFERROR(VLOOKUP('DERS YÜKLERİ'!$B$27,I215:AA215,18,0),"")</f>
        <v/>
      </c>
      <c r="AZ215" s="142" t="str">
        <f>IFERROR(VLOOKUP('DERS YÜKLERİ'!$B$28,I215:AA215,18,0),"")</f>
        <v/>
      </c>
      <c r="BA215" s="142" t="str">
        <f>IFERROR(VLOOKUP('DERS YÜKLERİ'!$B$29,I215:AA215,18,0),"")</f>
        <v/>
      </c>
      <c r="BB215" s="142" t="str">
        <f>IFERROR(VLOOKUP('DERS YÜKLERİ'!$B$30,I215:AA215,18,0),"")</f>
        <v/>
      </c>
      <c r="BC215" s="142" t="str">
        <f>IFERROR(VLOOKUP('DERS YÜKLERİ'!$B$31,I215:AA215,18,0),"")</f>
        <v/>
      </c>
      <c r="BD215" s="142" t="str">
        <f>IFERROR(VLOOKUP('DERS YÜKLERİ'!$B$32,I215:AA215,18,0),"")</f>
        <v/>
      </c>
      <c r="BE215" s="142" t="str">
        <f>IFERROR(VLOOKUP('DERS YÜKLERİ'!$B$33,I215:AA215,18,0),"")</f>
        <v/>
      </c>
      <c r="BF215" s="142" t="str">
        <f>IFERROR(VLOOKUP('DERS YÜKLERİ'!$B$34,I215:AA215,18,0),"")</f>
        <v/>
      </c>
      <c r="BG215" s="142" t="str">
        <f>IFERROR(VLOOKUP('DERS YÜKLERİ'!$B$35,I215:AA215,18,0),"")</f>
        <v/>
      </c>
      <c r="BH215" s="142" t="str">
        <f>IFERROR(VLOOKUP('DERS YÜKLERİ'!$B$36,I215:AA215,18,0),"")</f>
        <v/>
      </c>
      <c r="BI215" s="142" t="str">
        <f>IFERROR(VLOOKUP('DERS YÜKLERİ'!$B$37,I215:AA215,18,0),"")</f>
        <v/>
      </c>
      <c r="BJ215" s="142" t="str">
        <f>IFERROR(VLOOKUP('DERS YÜKLERİ'!$B$38,I215:AA215,18,0),"")</f>
        <v/>
      </c>
      <c r="BK215" s="142" t="str">
        <f>IFERROR(VLOOKUP('DERS YÜKLERİ'!$B$39,I215:AA215,18,0),"")</f>
        <v/>
      </c>
      <c r="BL215" s="142" t="str">
        <f>IFERROR(VLOOKUP('DERS YÜKLERİ'!$B$40,I215:AA215,18,0),"")</f>
        <v/>
      </c>
      <c r="BM215" s="142" t="str">
        <f>IFERROR(VLOOKUP('DERS YÜKLERİ'!$B$41,I215:AA215,18,0),"")</f>
        <v/>
      </c>
      <c r="BN215" s="142" t="str">
        <f>IFERROR(VLOOKUP('DERS YÜKLERİ'!$B$42,I215:AA215,18,0),"")</f>
        <v/>
      </c>
      <c r="BO215" s="142" t="str">
        <f>IFERROR(VLOOKUP('DERS YÜKLERİ'!$B$43,I215:AA215,18,0),"")</f>
        <v/>
      </c>
      <c r="BP215" s="142" t="str">
        <f>IFERROR(VLOOKUP('DERS YÜKLERİ'!$B$44,I215:AA215,18,0),"")</f>
        <v/>
      </c>
      <c r="BQ215" s="142" t="str">
        <f>IFERROR(VLOOKUP('DERS YÜKLERİ'!$B$45,I215:AA215,18,0),"")</f>
        <v/>
      </c>
      <c r="BR215" s="142" t="str">
        <f>IFERROR(VLOOKUP('DERS YÜKLERİ'!$B$46,I215:AA215,18,0),"")</f>
        <v/>
      </c>
      <c r="BS215" s="142" t="str">
        <f>IFERROR(VLOOKUP('DERS YÜKLERİ'!$B$47,I215:AA215,18,0),"")</f>
        <v/>
      </c>
      <c r="BT215" s="26"/>
    </row>
    <row r="216" spans="1:72" ht="26.25" customHeight="1">
      <c r="A216" s="14"/>
      <c r="B216" s="945"/>
      <c r="C216" s="1030"/>
      <c r="D216" s="387"/>
      <c r="E216" s="387"/>
      <c r="F216" s="117"/>
      <c r="G216" s="949"/>
      <c r="H216" s="949"/>
      <c r="I216" s="965"/>
      <c r="J216" s="943"/>
      <c r="K216" s="947"/>
      <c r="L216" s="121"/>
      <c r="M216" s="121" t="str">
        <f>IFERROR(VLOOKUP(I216,'LİSTE-FORMÜLLER'!$B$2:$C$89,2,0),"*")</f>
        <v>*</v>
      </c>
      <c r="N216" s="20"/>
      <c r="O216" s="21"/>
      <c r="P216" s="21"/>
      <c r="Q216" s="21"/>
      <c r="R216" s="14"/>
      <c r="S216" s="964"/>
      <c r="T216" s="25"/>
      <c r="U216" s="24"/>
      <c r="V216" s="24"/>
      <c r="W216" s="25"/>
      <c r="X216" s="25"/>
      <c r="Y216" s="26"/>
      <c r="Z216" s="142" t="s">
        <v>876</v>
      </c>
      <c r="AA216" s="144" t="e">
        <f t="shared" si="27"/>
        <v>#VALUE!</v>
      </c>
      <c r="AB216" s="148" t="str">
        <f>IFERROR(VLOOKUP('DERS YÜKLERİ'!$B$3,I216:AA216,18,0),"")</f>
        <v/>
      </c>
      <c r="AC216" s="142" t="str">
        <f>IFERROR(VLOOKUP('DERS YÜKLERİ'!$B$4,I216:AA216,18,0),"")</f>
        <v/>
      </c>
      <c r="AD216" s="142" t="str">
        <f>IFERROR(VLOOKUP('DERS YÜKLERİ'!$B$5,I216:AA216,18,0),"")</f>
        <v/>
      </c>
      <c r="AE216" s="142" t="str">
        <f>IFERROR(VLOOKUP('DERS YÜKLERİ'!$B$6,I216:AA216,18,0),"")</f>
        <v/>
      </c>
      <c r="AF216" s="142" t="str">
        <f>IFERROR(VLOOKUP('DERS YÜKLERİ'!$B$7,I216:AA216,18,0),"")</f>
        <v/>
      </c>
      <c r="AG216" s="142" t="str">
        <f>IFERROR(VLOOKUP('DERS YÜKLERİ'!$B$8,I216:AA216,18,0),"")</f>
        <v/>
      </c>
      <c r="AH216" s="142" t="str">
        <f>IFERROR(VLOOKUP('DERS YÜKLERİ'!$B$9,I216:AA216,18,0),"")</f>
        <v/>
      </c>
      <c r="AI216" s="142" t="str">
        <f>IFERROR(VLOOKUP('DERS YÜKLERİ'!$B$10,I216:AA216,18,0),"")</f>
        <v/>
      </c>
      <c r="AJ216" s="142" t="str">
        <f>IFERROR(VLOOKUP('DERS YÜKLERİ'!$B$11,I216:AA216,18,0),"")</f>
        <v/>
      </c>
      <c r="AK216" s="142" t="str">
        <f>IFERROR(VLOOKUP('DERS YÜKLERİ'!$B$12,I216:AA216,18,0),"")</f>
        <v/>
      </c>
      <c r="AL216" s="142" t="str">
        <f>IFERROR(VLOOKUP('DERS YÜKLERİ'!$B$13,I216:AA216,18,0),"")</f>
        <v/>
      </c>
      <c r="AM216" s="142" t="str">
        <f>IFERROR(VLOOKUP('DERS YÜKLERİ'!$B$14,I216:AA216,18,0),"")</f>
        <v/>
      </c>
      <c r="AN216" s="142" t="str">
        <f>IFERROR(VLOOKUP('DERS YÜKLERİ'!$B$15,I216:AA216,18,0),"")</f>
        <v/>
      </c>
      <c r="AO216" s="142" t="str">
        <f>IFERROR(VLOOKUP('DERS YÜKLERİ'!$B$16,I216:AA216,18,0),"")</f>
        <v/>
      </c>
      <c r="AP216" s="142" t="str">
        <f>IFERROR(VLOOKUP('DERS YÜKLERİ'!$B$17,I216:AA216,18,0),"")</f>
        <v/>
      </c>
      <c r="AQ216" s="142" t="str">
        <f>IFERROR(VLOOKUP('DERS YÜKLERİ'!$B$18,I216:AA216,18,0),"")</f>
        <v/>
      </c>
      <c r="AR216" s="142" t="str">
        <f>IFERROR(VLOOKUP('DERS YÜKLERİ'!$B$19,I216:AA216,18,0),"")</f>
        <v/>
      </c>
      <c r="AS216" s="142" t="str">
        <f>IFERROR(VLOOKUP('DERS YÜKLERİ'!$B$20,I216:AA216,18,0),"")</f>
        <v/>
      </c>
      <c r="AT216" s="142" t="str">
        <f>IFERROR(VLOOKUP('DERS YÜKLERİ'!$B$21,I216:AA216,18,0),"")</f>
        <v/>
      </c>
      <c r="AU216" s="142" t="str">
        <f>IFERROR(VLOOKUP('DERS YÜKLERİ'!$B$22,I216:AA216,18,0),"")</f>
        <v/>
      </c>
      <c r="AV216" s="142" t="str">
        <f>IFERROR(VLOOKUP('DERS YÜKLERİ'!$B$23,I216:AA216,18,0),"")</f>
        <v/>
      </c>
      <c r="AW216" s="142" t="str">
        <f>IFERROR(VLOOKUP('DERS YÜKLERİ'!$B$25,I216:AA216,18,0),"")</f>
        <v/>
      </c>
      <c r="AX216" s="142" t="str">
        <f>IFERROR(VLOOKUP('DERS YÜKLERİ'!$B$26,I216:AA216,18,0),"")</f>
        <v/>
      </c>
      <c r="AY216" s="142" t="str">
        <f>IFERROR(VLOOKUP('DERS YÜKLERİ'!$B$27,I216:AA216,18,0),"")</f>
        <v/>
      </c>
      <c r="AZ216" s="142" t="str">
        <f>IFERROR(VLOOKUP('DERS YÜKLERİ'!$B$28,I216:AA216,18,0),"")</f>
        <v/>
      </c>
      <c r="BA216" s="142" t="str">
        <f>IFERROR(VLOOKUP('DERS YÜKLERİ'!$B$29,I216:AA216,18,0),"")</f>
        <v/>
      </c>
      <c r="BB216" s="142" t="str">
        <f>IFERROR(VLOOKUP('DERS YÜKLERİ'!$B$30,I216:AA216,18,0),"")</f>
        <v/>
      </c>
      <c r="BC216" s="142" t="str">
        <f>IFERROR(VLOOKUP('DERS YÜKLERİ'!$B$31,I216:AA216,18,0),"")</f>
        <v/>
      </c>
      <c r="BD216" s="142" t="str">
        <f>IFERROR(VLOOKUP('DERS YÜKLERİ'!$B$32,I216:AA216,18,0),"")</f>
        <v/>
      </c>
      <c r="BE216" s="142" t="str">
        <f>IFERROR(VLOOKUP('DERS YÜKLERİ'!$B$33,I216:AA216,18,0),"")</f>
        <v/>
      </c>
      <c r="BF216" s="142" t="str">
        <f>IFERROR(VLOOKUP('DERS YÜKLERİ'!$B$34,I216:AA216,18,0),"")</f>
        <v/>
      </c>
      <c r="BG216" s="142" t="str">
        <f>IFERROR(VLOOKUP('DERS YÜKLERİ'!$B$35,I216:AA216,18,0),"")</f>
        <v/>
      </c>
      <c r="BH216" s="142" t="str">
        <f>IFERROR(VLOOKUP('DERS YÜKLERİ'!$B$36,I216:AA216,18,0),"")</f>
        <v/>
      </c>
      <c r="BI216" s="142" t="str">
        <f>IFERROR(VLOOKUP('DERS YÜKLERİ'!$B$37,I216:AA216,18,0),"")</f>
        <v/>
      </c>
      <c r="BJ216" s="142" t="str">
        <f>IFERROR(VLOOKUP('DERS YÜKLERİ'!$B$38,I216:AA216,18,0),"")</f>
        <v/>
      </c>
      <c r="BK216" s="142" t="str">
        <f>IFERROR(VLOOKUP('DERS YÜKLERİ'!$B$39,I216:AA216,18,0),"")</f>
        <v/>
      </c>
      <c r="BL216" s="142" t="str">
        <f>IFERROR(VLOOKUP('DERS YÜKLERİ'!$B$40,I216:AA216,18,0),"")</f>
        <v/>
      </c>
      <c r="BM216" s="142" t="str">
        <f>IFERROR(VLOOKUP('DERS YÜKLERİ'!$B$41,I216:AA216,18,0),"")</f>
        <v/>
      </c>
      <c r="BN216" s="142" t="str">
        <f>IFERROR(VLOOKUP('DERS YÜKLERİ'!$B$42,I216:AA216,18,0),"")</f>
        <v/>
      </c>
      <c r="BO216" s="142" t="str">
        <f>IFERROR(VLOOKUP('DERS YÜKLERİ'!$B$43,I216:AA216,18,0),"")</f>
        <v/>
      </c>
      <c r="BP216" s="142" t="str">
        <f>IFERROR(VLOOKUP('DERS YÜKLERİ'!$B$44,I216:AA216,18,0),"")</f>
        <v/>
      </c>
      <c r="BQ216" s="142" t="str">
        <f>IFERROR(VLOOKUP('DERS YÜKLERİ'!$B$45,I216:AA216,18,0),"")</f>
        <v/>
      </c>
      <c r="BR216" s="142" t="str">
        <f>IFERROR(VLOOKUP('DERS YÜKLERİ'!$B$46,I216:AA216,18,0),"")</f>
        <v/>
      </c>
      <c r="BS216" s="142" t="str">
        <f>IFERROR(VLOOKUP('DERS YÜKLERİ'!$B$47,I216:AA216,18,0),"")</f>
        <v/>
      </c>
      <c r="BT216" s="26"/>
    </row>
    <row r="217" spans="1:72" ht="26.25" customHeight="1">
      <c r="A217" s="14"/>
      <c r="B217" s="945"/>
      <c r="C217" s="1030"/>
      <c r="D217" s="387"/>
      <c r="E217" s="387"/>
      <c r="F217" s="117"/>
      <c r="G217" s="949"/>
      <c r="H217" s="949"/>
      <c r="I217" s="965"/>
      <c r="J217" s="943"/>
      <c r="K217" s="947"/>
      <c r="L217" s="121"/>
      <c r="M217" s="121" t="str">
        <f>IFERROR(VLOOKUP(I217,'LİSTE-FORMÜLLER'!$B$2:$C$89,2,0),"*")</f>
        <v>*</v>
      </c>
      <c r="N217" s="20"/>
      <c r="O217" s="21"/>
      <c r="P217" s="21"/>
      <c r="Q217" s="21"/>
      <c r="R217" s="14"/>
      <c r="S217" s="964"/>
      <c r="T217" s="25"/>
      <c r="U217" s="24"/>
      <c r="V217" s="24"/>
      <c r="W217" s="25"/>
      <c r="X217" s="25"/>
      <c r="Y217" s="26"/>
      <c r="Z217" s="142" t="s">
        <v>876</v>
      </c>
      <c r="AA217" s="144" t="e">
        <f t="shared" si="27"/>
        <v>#VALUE!</v>
      </c>
      <c r="AB217" s="148" t="str">
        <f>IFERROR(VLOOKUP('DERS YÜKLERİ'!$B$3,I217:AA217,18,0),"")</f>
        <v/>
      </c>
      <c r="AC217" s="142" t="str">
        <f>IFERROR(VLOOKUP('DERS YÜKLERİ'!$B$4,I217:AA217,18,0),"")</f>
        <v/>
      </c>
      <c r="AD217" s="142" t="str">
        <f>IFERROR(VLOOKUP('DERS YÜKLERİ'!$B$5,I217:AA217,18,0),"")</f>
        <v/>
      </c>
      <c r="AE217" s="142" t="str">
        <f>IFERROR(VLOOKUP('DERS YÜKLERİ'!$B$6,I217:AA217,18,0),"")</f>
        <v/>
      </c>
      <c r="AF217" s="142" t="str">
        <f>IFERROR(VLOOKUP('DERS YÜKLERİ'!$B$7,I217:AA217,18,0),"")</f>
        <v/>
      </c>
      <c r="AG217" s="142" t="str">
        <f>IFERROR(VLOOKUP('DERS YÜKLERİ'!$B$8,I217:AA217,18,0),"")</f>
        <v/>
      </c>
      <c r="AH217" s="142" t="str">
        <f>IFERROR(VLOOKUP('DERS YÜKLERİ'!$B$9,I217:AA217,18,0),"")</f>
        <v/>
      </c>
      <c r="AI217" s="142" t="str">
        <f>IFERROR(VLOOKUP('DERS YÜKLERİ'!$B$10,I217:AA217,18,0),"")</f>
        <v/>
      </c>
      <c r="AJ217" s="142" t="str">
        <f>IFERROR(VLOOKUP('DERS YÜKLERİ'!$B$11,I217:AA217,18,0),"")</f>
        <v/>
      </c>
      <c r="AK217" s="142" t="str">
        <f>IFERROR(VLOOKUP('DERS YÜKLERİ'!$B$12,I217:AA217,18,0),"")</f>
        <v/>
      </c>
      <c r="AL217" s="142" t="str">
        <f>IFERROR(VLOOKUP('DERS YÜKLERİ'!$B$13,I217:AA217,18,0),"")</f>
        <v/>
      </c>
      <c r="AM217" s="142" t="str">
        <f>IFERROR(VLOOKUP('DERS YÜKLERİ'!$B$14,I217:AA217,18,0),"")</f>
        <v/>
      </c>
      <c r="AN217" s="142" t="str">
        <f>IFERROR(VLOOKUP('DERS YÜKLERİ'!$B$15,I217:AA217,18,0),"")</f>
        <v/>
      </c>
      <c r="AO217" s="142" t="str">
        <f>IFERROR(VLOOKUP('DERS YÜKLERİ'!$B$16,I217:AA217,18,0),"")</f>
        <v/>
      </c>
      <c r="AP217" s="142" t="str">
        <f>IFERROR(VLOOKUP('DERS YÜKLERİ'!$B$17,I217:AA217,18,0),"")</f>
        <v/>
      </c>
      <c r="AQ217" s="142" t="str">
        <f>IFERROR(VLOOKUP('DERS YÜKLERİ'!$B$18,I217:AA217,18,0),"")</f>
        <v/>
      </c>
      <c r="AR217" s="142" t="str">
        <f>IFERROR(VLOOKUP('DERS YÜKLERİ'!$B$19,I217:AA217,18,0),"")</f>
        <v/>
      </c>
      <c r="AS217" s="142" t="str">
        <f>IFERROR(VLOOKUP('DERS YÜKLERİ'!$B$20,I217:AA217,18,0),"")</f>
        <v/>
      </c>
      <c r="AT217" s="142" t="str">
        <f>IFERROR(VLOOKUP('DERS YÜKLERİ'!$B$21,I217:AA217,18,0),"")</f>
        <v/>
      </c>
      <c r="AU217" s="142" t="str">
        <f>IFERROR(VLOOKUP('DERS YÜKLERİ'!$B$22,I217:AA217,18,0),"")</f>
        <v/>
      </c>
      <c r="AV217" s="142" t="str">
        <f>IFERROR(VLOOKUP('DERS YÜKLERİ'!$B$23,I217:AA217,18,0),"")</f>
        <v/>
      </c>
      <c r="AW217" s="142" t="str">
        <f>IFERROR(VLOOKUP('DERS YÜKLERİ'!$B$25,I217:AA217,18,0),"")</f>
        <v/>
      </c>
      <c r="AX217" s="142" t="str">
        <f>IFERROR(VLOOKUP('DERS YÜKLERİ'!$B$26,I217:AA217,18,0),"")</f>
        <v/>
      </c>
      <c r="AY217" s="142" t="str">
        <f>IFERROR(VLOOKUP('DERS YÜKLERİ'!$B$27,I217:AA217,18,0),"")</f>
        <v/>
      </c>
      <c r="AZ217" s="142" t="str">
        <f>IFERROR(VLOOKUP('DERS YÜKLERİ'!$B$28,I217:AA217,18,0),"")</f>
        <v/>
      </c>
      <c r="BA217" s="142" t="str">
        <f>IFERROR(VLOOKUP('DERS YÜKLERİ'!$B$29,I217:AA217,18,0),"")</f>
        <v/>
      </c>
      <c r="BB217" s="142" t="str">
        <f>IFERROR(VLOOKUP('DERS YÜKLERİ'!$B$30,I217:AA217,18,0),"")</f>
        <v/>
      </c>
      <c r="BC217" s="142" t="str">
        <f>IFERROR(VLOOKUP('DERS YÜKLERİ'!$B$31,I217:AA217,18,0),"")</f>
        <v/>
      </c>
      <c r="BD217" s="142" t="str">
        <f>IFERROR(VLOOKUP('DERS YÜKLERİ'!$B$32,I217:AA217,18,0),"")</f>
        <v/>
      </c>
      <c r="BE217" s="142" t="str">
        <f>IFERROR(VLOOKUP('DERS YÜKLERİ'!$B$33,I217:AA217,18,0),"")</f>
        <v/>
      </c>
      <c r="BF217" s="142" t="str">
        <f>IFERROR(VLOOKUP('DERS YÜKLERİ'!$B$34,I217:AA217,18,0),"")</f>
        <v/>
      </c>
      <c r="BG217" s="142" t="str">
        <f>IFERROR(VLOOKUP('DERS YÜKLERİ'!$B$35,I217:AA217,18,0),"")</f>
        <v/>
      </c>
      <c r="BH217" s="142" t="str">
        <f>IFERROR(VLOOKUP('DERS YÜKLERİ'!$B$36,I217:AA217,18,0),"")</f>
        <v/>
      </c>
      <c r="BI217" s="142" t="str">
        <f>IFERROR(VLOOKUP('DERS YÜKLERİ'!$B$37,I217:AA217,18,0),"")</f>
        <v/>
      </c>
      <c r="BJ217" s="142" t="str">
        <f>IFERROR(VLOOKUP('DERS YÜKLERİ'!$B$38,I217:AA217,18,0),"")</f>
        <v/>
      </c>
      <c r="BK217" s="142" t="str">
        <f>IFERROR(VLOOKUP('DERS YÜKLERİ'!$B$39,I217:AA217,18,0),"")</f>
        <v/>
      </c>
      <c r="BL217" s="142" t="str">
        <f>IFERROR(VLOOKUP('DERS YÜKLERİ'!$B$40,I217:AA217,18,0),"")</f>
        <v/>
      </c>
      <c r="BM217" s="142" t="str">
        <f>IFERROR(VLOOKUP('DERS YÜKLERİ'!$B$41,I217:AA217,18,0),"")</f>
        <v/>
      </c>
      <c r="BN217" s="142" t="str">
        <f>IFERROR(VLOOKUP('DERS YÜKLERİ'!$B$42,I217:AA217,18,0),"")</f>
        <v/>
      </c>
      <c r="BO217" s="142" t="str">
        <f>IFERROR(VLOOKUP('DERS YÜKLERİ'!$B$43,I217:AA217,18,0),"")</f>
        <v/>
      </c>
      <c r="BP217" s="142" t="str">
        <f>IFERROR(VLOOKUP('DERS YÜKLERİ'!$B$44,I217:AA217,18,0),"")</f>
        <v/>
      </c>
      <c r="BQ217" s="142" t="str">
        <f>IFERROR(VLOOKUP('DERS YÜKLERİ'!$B$45,I217:AA217,18,0),"")</f>
        <v/>
      </c>
      <c r="BR217" s="142" t="str">
        <f>IFERROR(VLOOKUP('DERS YÜKLERİ'!$B$46,I217:AA217,18,0),"")</f>
        <v/>
      </c>
      <c r="BS217" s="142" t="str">
        <f>IFERROR(VLOOKUP('DERS YÜKLERİ'!$B$47,I217:AA217,18,0),"")</f>
        <v/>
      </c>
      <c r="BT217" s="26"/>
    </row>
    <row r="218" spans="1:72" ht="26.25" customHeight="1">
      <c r="A218" s="14"/>
      <c r="B218" s="945"/>
      <c r="C218" s="1030"/>
      <c r="D218" s="387"/>
      <c r="E218" s="387"/>
      <c r="F218" s="117"/>
      <c r="G218" s="949"/>
      <c r="H218" s="949"/>
      <c r="I218" s="965"/>
      <c r="J218" s="943"/>
      <c r="K218" s="947"/>
      <c r="L218" s="121"/>
      <c r="M218" s="121" t="str">
        <f>IFERROR(VLOOKUP(I218,'LİSTE-FORMÜLLER'!$B$2:$C$89,2,0),"*")</f>
        <v>*</v>
      </c>
      <c r="N218" s="20"/>
      <c r="O218" s="21"/>
      <c r="P218" s="21"/>
      <c r="Q218" s="21"/>
      <c r="R218" s="14"/>
      <c r="S218" s="964"/>
      <c r="T218" s="25"/>
      <c r="U218" s="24"/>
      <c r="V218" s="24"/>
      <c r="W218" s="25"/>
      <c r="X218" s="25"/>
      <c r="Y218" s="26"/>
      <c r="Z218" s="142" t="s">
        <v>876</v>
      </c>
      <c r="AA218" s="144" t="e">
        <f t="shared" si="27"/>
        <v>#VALUE!</v>
      </c>
      <c r="AB218" s="148" t="str">
        <f>IFERROR(VLOOKUP('DERS YÜKLERİ'!$B$3,I218:AA218,18,0),"")</f>
        <v/>
      </c>
      <c r="AC218" s="142" t="str">
        <f>IFERROR(VLOOKUP('DERS YÜKLERİ'!$B$4,I218:AA218,18,0),"")</f>
        <v/>
      </c>
      <c r="AD218" s="142" t="str">
        <f>IFERROR(VLOOKUP('DERS YÜKLERİ'!$B$5,I218:AA218,18,0),"")</f>
        <v/>
      </c>
      <c r="AE218" s="142" t="str">
        <f>IFERROR(VLOOKUP('DERS YÜKLERİ'!$B$6,I218:AA218,18,0),"")</f>
        <v/>
      </c>
      <c r="AF218" s="142" t="str">
        <f>IFERROR(VLOOKUP('DERS YÜKLERİ'!$B$7,I218:AA218,18,0),"")</f>
        <v/>
      </c>
      <c r="AG218" s="142" t="str">
        <f>IFERROR(VLOOKUP('DERS YÜKLERİ'!$B$8,I218:AA218,18,0),"")</f>
        <v/>
      </c>
      <c r="AH218" s="142" t="str">
        <f>IFERROR(VLOOKUP('DERS YÜKLERİ'!$B$9,I218:AA218,18,0),"")</f>
        <v/>
      </c>
      <c r="AI218" s="142" t="str">
        <f>IFERROR(VLOOKUP('DERS YÜKLERİ'!$B$10,I218:AA218,18,0),"")</f>
        <v/>
      </c>
      <c r="AJ218" s="142" t="str">
        <f>IFERROR(VLOOKUP('DERS YÜKLERİ'!$B$11,I218:AA218,18,0),"")</f>
        <v/>
      </c>
      <c r="AK218" s="142" t="str">
        <f>IFERROR(VLOOKUP('DERS YÜKLERİ'!$B$12,I218:AA218,18,0),"")</f>
        <v/>
      </c>
      <c r="AL218" s="142" t="str">
        <f>IFERROR(VLOOKUP('DERS YÜKLERİ'!$B$13,I218:AA218,18,0),"")</f>
        <v/>
      </c>
      <c r="AM218" s="142" t="str">
        <f>IFERROR(VLOOKUP('DERS YÜKLERİ'!$B$14,I218:AA218,18,0),"")</f>
        <v/>
      </c>
      <c r="AN218" s="142" t="str">
        <f>IFERROR(VLOOKUP('DERS YÜKLERİ'!$B$15,I218:AA218,18,0),"")</f>
        <v/>
      </c>
      <c r="AO218" s="142" t="str">
        <f>IFERROR(VLOOKUP('DERS YÜKLERİ'!$B$16,I218:AA218,18,0),"")</f>
        <v/>
      </c>
      <c r="AP218" s="142" t="str">
        <f>IFERROR(VLOOKUP('DERS YÜKLERİ'!$B$17,I218:AA218,18,0),"")</f>
        <v/>
      </c>
      <c r="AQ218" s="142" t="str">
        <f>IFERROR(VLOOKUP('DERS YÜKLERİ'!$B$18,I218:AA218,18,0),"")</f>
        <v/>
      </c>
      <c r="AR218" s="142" t="str">
        <f>IFERROR(VLOOKUP('DERS YÜKLERİ'!$B$19,I218:AA218,18,0),"")</f>
        <v/>
      </c>
      <c r="AS218" s="142" t="str">
        <f>IFERROR(VLOOKUP('DERS YÜKLERİ'!$B$20,I218:AA218,18,0),"")</f>
        <v/>
      </c>
      <c r="AT218" s="142" t="str">
        <f>IFERROR(VLOOKUP('DERS YÜKLERİ'!$B$21,I218:AA218,18,0),"")</f>
        <v/>
      </c>
      <c r="AU218" s="142" t="str">
        <f>IFERROR(VLOOKUP('DERS YÜKLERİ'!$B$22,I218:AA218,18,0),"")</f>
        <v/>
      </c>
      <c r="AV218" s="142" t="str">
        <f>IFERROR(VLOOKUP('DERS YÜKLERİ'!$B$23,I218:AA218,18,0),"")</f>
        <v/>
      </c>
      <c r="AW218" s="142" t="str">
        <f>IFERROR(VLOOKUP('DERS YÜKLERİ'!$B$25,I218:AA218,18,0),"")</f>
        <v/>
      </c>
      <c r="AX218" s="142" t="str">
        <f>IFERROR(VLOOKUP('DERS YÜKLERİ'!$B$26,I218:AA218,18,0),"")</f>
        <v/>
      </c>
      <c r="AY218" s="142" t="str">
        <f>IFERROR(VLOOKUP('DERS YÜKLERİ'!$B$27,I218:AA218,18,0),"")</f>
        <v/>
      </c>
      <c r="AZ218" s="142" t="str">
        <f>IFERROR(VLOOKUP('DERS YÜKLERİ'!$B$28,I218:AA218,18,0),"")</f>
        <v/>
      </c>
      <c r="BA218" s="142" t="str">
        <f>IFERROR(VLOOKUP('DERS YÜKLERİ'!$B$29,I218:AA218,18,0),"")</f>
        <v/>
      </c>
      <c r="BB218" s="142" t="str">
        <f>IFERROR(VLOOKUP('DERS YÜKLERİ'!$B$30,I218:AA218,18,0),"")</f>
        <v/>
      </c>
      <c r="BC218" s="142" t="str">
        <f>IFERROR(VLOOKUP('DERS YÜKLERİ'!$B$31,I218:AA218,18,0),"")</f>
        <v/>
      </c>
      <c r="BD218" s="142" t="str">
        <f>IFERROR(VLOOKUP('DERS YÜKLERİ'!$B$32,I218:AA218,18,0),"")</f>
        <v/>
      </c>
      <c r="BE218" s="142" t="str">
        <f>IFERROR(VLOOKUP('DERS YÜKLERİ'!$B$33,I218:AA218,18,0),"")</f>
        <v/>
      </c>
      <c r="BF218" s="142" t="str">
        <f>IFERROR(VLOOKUP('DERS YÜKLERİ'!$B$34,I218:AA218,18,0),"")</f>
        <v/>
      </c>
      <c r="BG218" s="142" t="str">
        <f>IFERROR(VLOOKUP('DERS YÜKLERİ'!$B$35,I218:AA218,18,0),"")</f>
        <v/>
      </c>
      <c r="BH218" s="142" t="str">
        <f>IFERROR(VLOOKUP('DERS YÜKLERİ'!$B$36,I218:AA218,18,0),"")</f>
        <v/>
      </c>
      <c r="BI218" s="142" t="str">
        <f>IFERROR(VLOOKUP('DERS YÜKLERİ'!$B$37,I218:AA218,18,0),"")</f>
        <v/>
      </c>
      <c r="BJ218" s="142" t="str">
        <f>IFERROR(VLOOKUP('DERS YÜKLERİ'!$B$38,I218:AA218,18,0),"")</f>
        <v/>
      </c>
      <c r="BK218" s="142" t="str">
        <f>IFERROR(VLOOKUP('DERS YÜKLERİ'!$B$39,I218:AA218,18,0),"")</f>
        <v/>
      </c>
      <c r="BL218" s="142" t="str">
        <f>IFERROR(VLOOKUP('DERS YÜKLERİ'!$B$40,I218:AA218,18,0),"")</f>
        <v/>
      </c>
      <c r="BM218" s="142" t="str">
        <f>IFERROR(VLOOKUP('DERS YÜKLERİ'!$B$41,I218:AA218,18,0),"")</f>
        <v/>
      </c>
      <c r="BN218" s="142" t="str">
        <f>IFERROR(VLOOKUP('DERS YÜKLERİ'!$B$42,I218:AA218,18,0),"")</f>
        <v/>
      </c>
      <c r="BO218" s="142" t="str">
        <f>IFERROR(VLOOKUP('DERS YÜKLERİ'!$B$43,I218:AA218,18,0),"")</f>
        <v/>
      </c>
      <c r="BP218" s="142" t="str">
        <f>IFERROR(VLOOKUP('DERS YÜKLERİ'!$B$44,I218:AA218,18,0),"")</f>
        <v/>
      </c>
      <c r="BQ218" s="142" t="str">
        <f>IFERROR(VLOOKUP('DERS YÜKLERİ'!$B$45,I218:AA218,18,0),"")</f>
        <v/>
      </c>
      <c r="BR218" s="142" t="str">
        <f>IFERROR(VLOOKUP('DERS YÜKLERİ'!$B$46,I218:AA218,18,0),"")</f>
        <v/>
      </c>
      <c r="BS218" s="142" t="str">
        <f>IFERROR(VLOOKUP('DERS YÜKLERİ'!$B$47,I218:AA218,18,0),"")</f>
        <v/>
      </c>
      <c r="BT218" s="26"/>
    </row>
    <row r="219" spans="1:72" ht="19.5" customHeight="1">
      <c r="A219" s="14"/>
      <c r="B219" s="945"/>
      <c r="C219" s="1031"/>
      <c r="D219" s="261"/>
      <c r="E219" s="262"/>
      <c r="F219" s="261"/>
      <c r="G219" s="262"/>
      <c r="H219" s="262"/>
      <c r="I219" s="966" t="s">
        <v>460</v>
      </c>
      <c r="J219" s="943"/>
      <c r="K219" s="14"/>
      <c r="L219" s="121"/>
      <c r="M219" s="121"/>
      <c r="N219" s="20"/>
      <c r="O219" s="21"/>
      <c r="P219" s="21"/>
      <c r="Q219" s="21"/>
      <c r="R219" s="14"/>
      <c r="S219" s="964"/>
      <c r="T219" s="25"/>
      <c r="U219" s="24"/>
      <c r="V219" s="24"/>
      <c r="W219" s="25"/>
      <c r="X219" s="25"/>
      <c r="Y219" s="26"/>
      <c r="Z219" s="142"/>
      <c r="AA219" s="144"/>
      <c r="AB219" s="148" t="str">
        <f>IFERROR(VLOOKUP('DERS YÜKLERİ'!$B$3,I219:AA219,18,0),"")</f>
        <v/>
      </c>
      <c r="AC219" s="142" t="str">
        <f>IFERROR(VLOOKUP('DERS YÜKLERİ'!$B$4,I219:AA219,18,0),"")</f>
        <v/>
      </c>
      <c r="AD219" s="142" t="str">
        <f>IFERROR(VLOOKUP('DERS YÜKLERİ'!$B$5,I219:AA219,18,0),"")</f>
        <v/>
      </c>
      <c r="AE219" s="142" t="str">
        <f>IFERROR(VLOOKUP('DERS YÜKLERİ'!$B$6,I219:AA219,18,0),"")</f>
        <v/>
      </c>
      <c r="AF219" s="142" t="str">
        <f>IFERROR(VLOOKUP('DERS YÜKLERİ'!$B$7,I219:AA219,18,0),"")</f>
        <v/>
      </c>
      <c r="AG219" s="142" t="str">
        <f>IFERROR(VLOOKUP('DERS YÜKLERİ'!$B$8,I219:AA219,18,0),"")</f>
        <v/>
      </c>
      <c r="AH219" s="142" t="str">
        <f>IFERROR(VLOOKUP('DERS YÜKLERİ'!$B$9,I219:AA219,18,0),"")</f>
        <v/>
      </c>
      <c r="AI219" s="142" t="str">
        <f>IFERROR(VLOOKUP('DERS YÜKLERİ'!$B$10,I219:AA219,18,0),"")</f>
        <v/>
      </c>
      <c r="AJ219" s="142" t="str">
        <f>IFERROR(VLOOKUP('DERS YÜKLERİ'!$B$11,I219:AA219,18,0),"")</f>
        <v/>
      </c>
      <c r="AK219" s="142" t="str">
        <f>IFERROR(VLOOKUP('DERS YÜKLERİ'!$B$12,I219:AA219,18,0),"")</f>
        <v/>
      </c>
      <c r="AL219" s="142" t="str">
        <f>IFERROR(VLOOKUP('DERS YÜKLERİ'!$B$13,I219:AA219,18,0),"")</f>
        <v/>
      </c>
      <c r="AM219" s="142" t="str">
        <f>IFERROR(VLOOKUP('DERS YÜKLERİ'!$B$14,I219:AA219,18,0),"")</f>
        <v/>
      </c>
      <c r="AN219" s="142" t="str">
        <f>IFERROR(VLOOKUP('DERS YÜKLERİ'!$B$15,I219:AA219,18,0),"")</f>
        <v/>
      </c>
      <c r="AO219" s="142" t="str">
        <f>IFERROR(VLOOKUP('DERS YÜKLERİ'!$B$16,I219:AA219,18,0),"")</f>
        <v/>
      </c>
      <c r="AP219" s="142" t="str">
        <f>IFERROR(VLOOKUP('DERS YÜKLERİ'!$B$17,I219:AA219,18,0),"")</f>
        <v/>
      </c>
      <c r="AQ219" s="142" t="str">
        <f>IFERROR(VLOOKUP('DERS YÜKLERİ'!$B$18,I219:AA219,18,0),"")</f>
        <v/>
      </c>
      <c r="AR219" s="142" t="str">
        <f>IFERROR(VLOOKUP('DERS YÜKLERİ'!$B$19,I219:AA219,18,0),"")</f>
        <v/>
      </c>
      <c r="AS219" s="142" t="str">
        <f>IFERROR(VLOOKUP('DERS YÜKLERİ'!$B$20,I219:AA219,18,0),"")</f>
        <v/>
      </c>
      <c r="AT219" s="142" t="str">
        <f>IFERROR(VLOOKUP('DERS YÜKLERİ'!$B$21,I219:AA219,18,0),"")</f>
        <v/>
      </c>
      <c r="AU219" s="142" t="str">
        <f>IFERROR(VLOOKUP('DERS YÜKLERİ'!$B$22,I219:AA219,18,0),"")</f>
        <v/>
      </c>
      <c r="AV219" s="142" t="str">
        <f>IFERROR(VLOOKUP('DERS YÜKLERİ'!$B$23,I219:AA219,18,0),"")</f>
        <v/>
      </c>
      <c r="AW219" s="142" t="str">
        <f>IFERROR(VLOOKUP('DERS YÜKLERİ'!$B$25,I219:AA219,18,0),"")</f>
        <v/>
      </c>
      <c r="AX219" s="142" t="str">
        <f>IFERROR(VLOOKUP('DERS YÜKLERİ'!$B$26,I219:AA219,18,0),"")</f>
        <v/>
      </c>
      <c r="AY219" s="142" t="str">
        <f>IFERROR(VLOOKUP('DERS YÜKLERİ'!$B$27,I219:AA219,18,0),"")</f>
        <v/>
      </c>
      <c r="AZ219" s="142" t="str">
        <f>IFERROR(VLOOKUP('DERS YÜKLERİ'!$B$28,I219:AA219,18,0),"")</f>
        <v/>
      </c>
      <c r="BA219" s="142" t="str">
        <f>IFERROR(VLOOKUP('DERS YÜKLERİ'!$B$29,I219:AA219,18,0),"")</f>
        <v/>
      </c>
      <c r="BB219" s="142" t="str">
        <f>IFERROR(VLOOKUP('DERS YÜKLERİ'!$B$30,I219:AA219,18,0),"")</f>
        <v/>
      </c>
      <c r="BC219" s="142" t="str">
        <f>IFERROR(VLOOKUP('DERS YÜKLERİ'!$B$31,I219:AA219,18,0),"")</f>
        <v/>
      </c>
      <c r="BD219" s="142" t="str">
        <f>IFERROR(VLOOKUP('DERS YÜKLERİ'!$B$32,I219:AA219,18,0),"")</f>
        <v/>
      </c>
      <c r="BE219" s="142" t="str">
        <f>IFERROR(VLOOKUP('DERS YÜKLERİ'!$B$33,I219:AA219,18,0),"")</f>
        <v/>
      </c>
      <c r="BF219" s="142" t="str">
        <f>IFERROR(VLOOKUP('DERS YÜKLERİ'!$B$34,I219:AA219,18,0),"")</f>
        <v/>
      </c>
      <c r="BG219" s="142" t="str">
        <f>IFERROR(VLOOKUP('DERS YÜKLERİ'!$B$35,I219:AA219,18,0),"")</f>
        <v/>
      </c>
      <c r="BH219" s="142" t="str">
        <f>IFERROR(VLOOKUP('DERS YÜKLERİ'!$B$36,I219:AA219,18,0),"")</f>
        <v/>
      </c>
      <c r="BI219" s="142" t="str">
        <f>IFERROR(VLOOKUP('DERS YÜKLERİ'!$B$37,I219:AA219,18,0),"")</f>
        <v/>
      </c>
      <c r="BJ219" s="142" t="str">
        <f>IFERROR(VLOOKUP('DERS YÜKLERİ'!$B$38,I219:AA219,18,0),"")</f>
        <v/>
      </c>
      <c r="BK219" s="142" t="str">
        <f>IFERROR(VLOOKUP('DERS YÜKLERİ'!$B$39,I219:AA219,18,0),"")</f>
        <v/>
      </c>
      <c r="BL219" s="142" t="str">
        <f>IFERROR(VLOOKUP('DERS YÜKLERİ'!$B$40,I219:AA219,18,0),"")</f>
        <v/>
      </c>
      <c r="BM219" s="142" t="str">
        <f>IFERROR(VLOOKUP('DERS YÜKLERİ'!$B$41,I219:AA219,18,0),"")</f>
        <v/>
      </c>
      <c r="BN219" s="142" t="str">
        <f>IFERROR(VLOOKUP('DERS YÜKLERİ'!$B$42,I219:AA219,18,0),"")</f>
        <v/>
      </c>
      <c r="BO219" s="142" t="str">
        <f>IFERROR(VLOOKUP('DERS YÜKLERİ'!$B$43,I219:AA219,18,0),"")</f>
        <v/>
      </c>
      <c r="BP219" s="142" t="str">
        <f>IFERROR(VLOOKUP('DERS YÜKLERİ'!$B$44,I219:AA219,18,0),"")</f>
        <v/>
      </c>
      <c r="BQ219" s="142" t="str">
        <f>IFERROR(VLOOKUP('DERS YÜKLERİ'!$B$45,I219:AA219,18,0),"")</f>
        <v/>
      </c>
      <c r="BR219" s="142" t="str">
        <f>IFERROR(VLOOKUP('DERS YÜKLERİ'!$B$46,I219:AA219,18,0),"")</f>
        <v/>
      </c>
      <c r="BS219" s="142" t="str">
        <f>IFERROR(VLOOKUP('DERS YÜKLERİ'!$B$47,I219:AA219,18,0),"")</f>
        <v/>
      </c>
      <c r="BT219" s="26"/>
    </row>
    <row r="220" spans="1:72" ht="19.5" customHeight="1">
      <c r="A220" s="14"/>
      <c r="B220" s="945"/>
      <c r="C220" s="945"/>
      <c r="D220" s="471"/>
      <c r="E220" s="471"/>
      <c r="F220" s="471"/>
      <c r="G220" s="471"/>
      <c r="H220" s="471"/>
      <c r="I220" s="476"/>
      <c r="J220" s="14"/>
      <c r="K220" s="14"/>
      <c r="L220" s="121"/>
      <c r="M220" s="121"/>
      <c r="N220" s="20"/>
      <c r="O220" s="21"/>
      <c r="P220" s="21"/>
      <c r="Q220" s="21"/>
      <c r="R220" s="14"/>
      <c r="S220" s="964"/>
      <c r="T220" s="25"/>
      <c r="U220" s="24"/>
      <c r="V220" s="24"/>
      <c r="W220" s="25"/>
      <c r="X220" s="25"/>
      <c r="Y220" s="26"/>
      <c r="Z220" s="142"/>
      <c r="AA220" s="144"/>
      <c r="AB220" s="937" t="str">
        <f>IFERROR(VLOOKUP('DERS YÜKLERİ'!$B$3,I220:AA220,18,0),"")</f>
        <v/>
      </c>
      <c r="AC220" s="938" t="str">
        <f>IFERROR(VLOOKUP('DERS YÜKLERİ'!$B$4,I220:AA220,18,0),"")</f>
        <v/>
      </c>
      <c r="AD220" s="938" t="str">
        <f>IFERROR(VLOOKUP('DERS YÜKLERİ'!$B$5,I220:AA220,18,0),"")</f>
        <v/>
      </c>
      <c r="AE220" s="938" t="str">
        <f>IFERROR(VLOOKUP('DERS YÜKLERİ'!$B$6,I220:AA220,18,0),"")</f>
        <v/>
      </c>
      <c r="AF220" s="938" t="str">
        <f>IFERROR(VLOOKUP('DERS YÜKLERİ'!$B$7,I220:AA220,18,0),"")</f>
        <v/>
      </c>
      <c r="AG220" s="938" t="str">
        <f>IFERROR(VLOOKUP('DERS YÜKLERİ'!$B$8,I220:AA220,18,0),"")</f>
        <v/>
      </c>
      <c r="AH220" s="938" t="str">
        <f>IFERROR(VLOOKUP('DERS YÜKLERİ'!$B$9,I220:AA220,18,0),"")</f>
        <v/>
      </c>
      <c r="AI220" s="938" t="str">
        <f>IFERROR(VLOOKUP('DERS YÜKLERİ'!$B$10,I220:AA220,18,0),"")</f>
        <v/>
      </c>
      <c r="AJ220" s="938" t="str">
        <f>IFERROR(VLOOKUP('DERS YÜKLERİ'!$B$11,I220:AA220,18,0),"")</f>
        <v/>
      </c>
      <c r="AK220" s="938" t="str">
        <f>IFERROR(VLOOKUP('DERS YÜKLERİ'!$B$12,I220:AA220,18,0),"")</f>
        <v/>
      </c>
      <c r="AL220" s="938" t="str">
        <f>IFERROR(VLOOKUP('DERS YÜKLERİ'!$B$13,I220:AA220,18,0),"")</f>
        <v/>
      </c>
      <c r="AM220" s="938" t="str">
        <f>IFERROR(VLOOKUP('DERS YÜKLERİ'!$B$14,I220:AA220,18,0),"")</f>
        <v/>
      </c>
      <c r="AN220" s="938" t="str">
        <f>IFERROR(VLOOKUP('DERS YÜKLERİ'!$B$15,I220:AA220,18,0),"")</f>
        <v/>
      </c>
      <c r="AO220" s="938" t="str">
        <f>IFERROR(VLOOKUP('DERS YÜKLERİ'!$B$16,I220:AA220,18,0),"")</f>
        <v/>
      </c>
      <c r="AP220" s="938" t="str">
        <f>IFERROR(VLOOKUP('DERS YÜKLERİ'!$B$17,I220:AA220,18,0),"")</f>
        <v/>
      </c>
      <c r="AQ220" s="938" t="str">
        <f>IFERROR(VLOOKUP('DERS YÜKLERİ'!$B$18,I220:AA220,18,0),"")</f>
        <v/>
      </c>
      <c r="AR220" s="938" t="str">
        <f>IFERROR(VLOOKUP('DERS YÜKLERİ'!$B$19,I220:AA220,18,0),"")</f>
        <v/>
      </c>
      <c r="AS220" s="938" t="str">
        <f>IFERROR(VLOOKUP('DERS YÜKLERİ'!$B$20,I220:AA220,18,0),"")</f>
        <v/>
      </c>
      <c r="AT220" s="938" t="str">
        <f>IFERROR(VLOOKUP('DERS YÜKLERİ'!$B$21,I220:AA220,18,0),"")</f>
        <v/>
      </c>
      <c r="AU220" s="938" t="str">
        <f>IFERROR(VLOOKUP('DERS YÜKLERİ'!$B$22,I220:AA220,18,0),"")</f>
        <v/>
      </c>
      <c r="AV220" s="938" t="str">
        <f>IFERROR(VLOOKUP('DERS YÜKLERİ'!$B$23,I220:AA220,18,0),"")</f>
        <v/>
      </c>
      <c r="AW220" s="938" t="str">
        <f>IFERROR(VLOOKUP('DERS YÜKLERİ'!$B$25,I220:AA220,18,0),"")</f>
        <v/>
      </c>
      <c r="AX220" s="938" t="str">
        <f>IFERROR(VLOOKUP('DERS YÜKLERİ'!$B$26,I220:AA220,18,0),"")</f>
        <v/>
      </c>
      <c r="AY220" s="938" t="str">
        <f>IFERROR(VLOOKUP('DERS YÜKLERİ'!$B$27,I220:AA220,18,0),"")</f>
        <v/>
      </c>
      <c r="AZ220" s="938" t="str">
        <f>IFERROR(VLOOKUP('DERS YÜKLERİ'!$B$28,I220:AA220,18,0),"")</f>
        <v/>
      </c>
      <c r="BA220" s="938" t="str">
        <f>IFERROR(VLOOKUP('DERS YÜKLERİ'!$B$29,I220:AA220,18,0),"")</f>
        <v/>
      </c>
      <c r="BB220" s="938" t="str">
        <f>IFERROR(VLOOKUP('DERS YÜKLERİ'!$B$30,I220:AA220,18,0),"")</f>
        <v/>
      </c>
      <c r="BC220" s="938" t="str">
        <f>IFERROR(VLOOKUP('DERS YÜKLERİ'!$B$31,I220:AA220,18,0),"")</f>
        <v/>
      </c>
      <c r="BD220" s="938" t="str">
        <f>IFERROR(VLOOKUP('DERS YÜKLERİ'!$B$32,I220:AA220,18,0),"")</f>
        <v/>
      </c>
      <c r="BE220" s="938" t="str">
        <f>IFERROR(VLOOKUP('DERS YÜKLERİ'!$B$33,I220:AA220,18,0),"")</f>
        <v/>
      </c>
      <c r="BF220" s="938" t="str">
        <f>IFERROR(VLOOKUP('DERS YÜKLERİ'!$B$34,I220:AA220,18,0),"")</f>
        <v/>
      </c>
      <c r="BG220" s="938" t="str">
        <f>IFERROR(VLOOKUP('DERS YÜKLERİ'!$B$35,I220:AA220,18,0),"")</f>
        <v/>
      </c>
      <c r="BH220" s="938" t="str">
        <f>IFERROR(VLOOKUP('DERS YÜKLERİ'!$B$36,I220:AA220,18,0),"")</f>
        <v/>
      </c>
      <c r="BI220" s="938" t="str">
        <f>IFERROR(VLOOKUP('DERS YÜKLERİ'!$B$37,I220:AA220,18,0),"")</f>
        <v/>
      </c>
      <c r="BJ220" s="938" t="str">
        <f>IFERROR(VLOOKUP('DERS YÜKLERİ'!$B$38,I220:AA220,18,0),"")</f>
        <v/>
      </c>
      <c r="BK220" s="938" t="str">
        <f>IFERROR(VLOOKUP('DERS YÜKLERİ'!$B$39,I220:AA220,18,0),"")</f>
        <v/>
      </c>
      <c r="BL220" s="938" t="str">
        <f>IFERROR(VLOOKUP('DERS YÜKLERİ'!$B$40,I220:AA220,18,0),"")</f>
        <v/>
      </c>
      <c r="BM220" s="938" t="str">
        <f>IFERROR(VLOOKUP('DERS YÜKLERİ'!$B$41,I220:AA220,18,0),"")</f>
        <v/>
      </c>
      <c r="BN220" s="938" t="str">
        <f>IFERROR(VLOOKUP('DERS YÜKLERİ'!$B$42,I220:AA220,18,0),"")</f>
        <v/>
      </c>
      <c r="BO220" s="938" t="str">
        <f>IFERROR(VLOOKUP('DERS YÜKLERİ'!$B$43,I220:AA220,18,0),"")</f>
        <v/>
      </c>
      <c r="BP220" s="938" t="str">
        <f>IFERROR(VLOOKUP('DERS YÜKLERİ'!$B$44,I220:AA220,18,0),"")</f>
        <v/>
      </c>
      <c r="BQ220" s="938" t="str">
        <f>IFERROR(VLOOKUP('DERS YÜKLERİ'!$B$45,I220:AA220,18,0),"")</f>
        <v/>
      </c>
      <c r="BR220" s="938" t="str">
        <f>IFERROR(VLOOKUP('DERS YÜKLERİ'!$B$46,I220:AA220,18,0),"")</f>
        <v/>
      </c>
      <c r="BS220" s="938" t="str">
        <f>IFERROR(VLOOKUP('DERS YÜKLERİ'!$B$47,I220:AA220,18,0),"")</f>
        <v/>
      </c>
      <c r="BT220" s="26"/>
    </row>
    <row r="221" spans="1:72" ht="19.5" customHeight="1">
      <c r="A221" s="14"/>
      <c r="B221" s="945"/>
      <c r="C221" s="945"/>
      <c r="D221" s="471"/>
      <c r="E221" s="471"/>
      <c r="F221" s="471"/>
      <c r="G221" s="471"/>
      <c r="H221" s="471"/>
      <c r="I221" s="476"/>
      <c r="J221" s="14"/>
      <c r="K221" s="14"/>
      <c r="L221" s="121"/>
      <c r="M221" s="121"/>
      <c r="N221" s="20"/>
      <c r="O221" s="21"/>
      <c r="P221" s="21"/>
      <c r="Q221" s="21"/>
      <c r="R221" s="14"/>
      <c r="S221" s="964"/>
      <c r="T221" s="25"/>
      <c r="U221" s="24"/>
      <c r="V221" s="24"/>
      <c r="W221" s="25"/>
      <c r="X221" s="25"/>
      <c r="Y221" s="26"/>
      <c r="Z221" s="26"/>
      <c r="AA221" s="967" t="str">
        <f t="shared" ref="AA221:AA224" si="28">MID(Z221,1,1)</f>
        <v/>
      </c>
      <c r="AB221" s="140" t="e">
        <f t="shared" ref="AB221:BS221" si="29">SUM(AB5+AB6+AB7+AB8+AB9+AB10+AB11+AB12+AB13+AB14+AB15+AB16+AB17+AB18+AB19+AB20+AB21+AB22+AB23+AB24+AB25+AB26+AB27+AB28+AB29+AB30+AB31+AB32+AB33+AB34+AB35+AB36+AB37+AB38+AB39+AB40+AB41+AB42+AB43+AB44+AB45+AB46+AB47+AB48+AB49+AB50+AB51+AB52+AB53+AB54+AB55+AB56+AB58+AB59+AB60+AB61+AB62+AB63+AB64+AB65+AB66+AB67+AB68+AB69+AB70+AB71+AB72+AB73+AB74+AB75+AB76+AB77+AB78+AB79+AB80+AB81+AB82+AB83+AB84+AB85+AB86+AB87+AB88+AB89+AB90+AB91+AB92+AB93+AB94+AB95+AB96+AB97+AB98+AB99+AB100+AB101+AB102+AB103+AB104+AB105+AB106+AB107+AB108+AB109+AB110+AB111+AB112+AB113+AB114+AB115+AB116+AB117+AB118+AB119+AB120+AB121+AB122+AB123+AB124+AB125+AB126+AB127+AB128+AB129+AB130+AB131+AB132+AB133+AB134+AB135+AB136+AB137+AB138+AB139+AB140+AB141+AB142+AB143+AB144+AB145+AB146+AB147+AB148+AB149+AB150+AB151+AB152+AB153+AB164+AB165+AB166+AB167+AB168+AB169+AB170+AB171+AB172+AB173+AB174+AB175+AB176+AB177+AB178+AB179+AB180+AB181+AB182+AB183+AB184+AB185+AB186+AB187+AB188+AB190+AB191+AB192+AB193+AB194+AB195+AB196+AB197+AB198+AB199+AB200+AB201+AB202+AB203+AB204+AB205+AB206+AB207+AB208+AB209+AB210+AB211+AB212+AB213+AB214+AB215+AB216+AB217+AB218+AB219+AB220)</f>
        <v>#VALUE!</v>
      </c>
      <c r="AC221" s="140" t="e">
        <f t="shared" si="29"/>
        <v>#VALUE!</v>
      </c>
      <c r="AD221" s="140" t="e">
        <f t="shared" si="29"/>
        <v>#VALUE!</v>
      </c>
      <c r="AE221" s="140" t="e">
        <f t="shared" si="29"/>
        <v>#VALUE!</v>
      </c>
      <c r="AF221" s="140" t="e">
        <f t="shared" si="29"/>
        <v>#VALUE!</v>
      </c>
      <c r="AG221" s="140" t="e">
        <f t="shared" si="29"/>
        <v>#VALUE!</v>
      </c>
      <c r="AH221" s="140" t="e">
        <f t="shared" si="29"/>
        <v>#VALUE!</v>
      </c>
      <c r="AI221" s="140" t="e">
        <f t="shared" si="29"/>
        <v>#VALUE!</v>
      </c>
      <c r="AJ221" s="140" t="e">
        <f t="shared" si="29"/>
        <v>#VALUE!</v>
      </c>
      <c r="AK221" s="140" t="e">
        <f t="shared" si="29"/>
        <v>#VALUE!</v>
      </c>
      <c r="AL221" s="140" t="e">
        <f t="shared" si="29"/>
        <v>#VALUE!</v>
      </c>
      <c r="AM221" s="140" t="e">
        <f t="shared" si="29"/>
        <v>#VALUE!</v>
      </c>
      <c r="AN221" s="140" t="e">
        <f t="shared" si="29"/>
        <v>#VALUE!</v>
      </c>
      <c r="AO221" s="140" t="e">
        <f t="shared" si="29"/>
        <v>#VALUE!</v>
      </c>
      <c r="AP221" s="140" t="e">
        <f t="shared" si="29"/>
        <v>#VALUE!</v>
      </c>
      <c r="AQ221" s="140" t="e">
        <f t="shared" si="29"/>
        <v>#VALUE!</v>
      </c>
      <c r="AR221" s="140" t="e">
        <f t="shared" si="29"/>
        <v>#VALUE!</v>
      </c>
      <c r="AS221" s="140" t="e">
        <f t="shared" si="29"/>
        <v>#VALUE!</v>
      </c>
      <c r="AT221" s="140" t="e">
        <f t="shared" si="29"/>
        <v>#VALUE!</v>
      </c>
      <c r="AU221" s="140" t="e">
        <f t="shared" si="29"/>
        <v>#VALUE!</v>
      </c>
      <c r="AV221" s="140" t="e">
        <f t="shared" si="29"/>
        <v>#VALUE!</v>
      </c>
      <c r="AW221" s="140" t="e">
        <f t="shared" si="29"/>
        <v>#VALUE!</v>
      </c>
      <c r="AX221" s="140" t="e">
        <f t="shared" si="29"/>
        <v>#VALUE!</v>
      </c>
      <c r="AY221" s="140" t="e">
        <f t="shared" si="29"/>
        <v>#VALUE!</v>
      </c>
      <c r="AZ221" s="140" t="e">
        <f t="shared" si="29"/>
        <v>#VALUE!</v>
      </c>
      <c r="BA221" s="140" t="e">
        <f t="shared" si="29"/>
        <v>#VALUE!</v>
      </c>
      <c r="BB221" s="140" t="e">
        <f t="shared" si="29"/>
        <v>#VALUE!</v>
      </c>
      <c r="BC221" s="140" t="e">
        <f t="shared" si="29"/>
        <v>#VALUE!</v>
      </c>
      <c r="BD221" s="140" t="e">
        <f t="shared" si="29"/>
        <v>#VALUE!</v>
      </c>
      <c r="BE221" s="140" t="e">
        <f t="shared" si="29"/>
        <v>#VALUE!</v>
      </c>
      <c r="BF221" s="140" t="e">
        <f t="shared" si="29"/>
        <v>#VALUE!</v>
      </c>
      <c r="BG221" s="140" t="e">
        <f t="shared" si="29"/>
        <v>#VALUE!</v>
      </c>
      <c r="BH221" s="140" t="e">
        <f t="shared" si="29"/>
        <v>#VALUE!</v>
      </c>
      <c r="BI221" s="140" t="e">
        <f t="shared" si="29"/>
        <v>#VALUE!</v>
      </c>
      <c r="BJ221" s="140" t="e">
        <f t="shared" si="29"/>
        <v>#VALUE!</v>
      </c>
      <c r="BK221" s="140" t="e">
        <f t="shared" si="29"/>
        <v>#VALUE!</v>
      </c>
      <c r="BL221" s="140" t="e">
        <f t="shared" si="29"/>
        <v>#VALUE!</v>
      </c>
      <c r="BM221" s="140" t="e">
        <f t="shared" si="29"/>
        <v>#VALUE!</v>
      </c>
      <c r="BN221" s="140" t="e">
        <f t="shared" si="29"/>
        <v>#VALUE!</v>
      </c>
      <c r="BO221" s="140" t="e">
        <f t="shared" si="29"/>
        <v>#VALUE!</v>
      </c>
      <c r="BP221" s="140" t="e">
        <f t="shared" si="29"/>
        <v>#VALUE!</v>
      </c>
      <c r="BQ221" s="140" t="e">
        <f t="shared" si="29"/>
        <v>#VALUE!</v>
      </c>
      <c r="BR221" s="140" t="e">
        <f t="shared" si="29"/>
        <v>#VALUE!</v>
      </c>
      <c r="BS221" s="140" t="e">
        <f t="shared" si="29"/>
        <v>#VALUE!</v>
      </c>
      <c r="BT221" s="26"/>
    </row>
    <row r="222" spans="1:72" ht="19.5" customHeight="1">
      <c r="A222" s="14"/>
      <c r="B222" s="945"/>
      <c r="C222" s="945"/>
      <c r="D222" s="471"/>
      <c r="E222" s="471"/>
      <c r="F222" s="471"/>
      <c r="G222" s="471"/>
      <c r="H222" s="471"/>
      <c r="I222" s="476"/>
      <c r="J222" s="14"/>
      <c r="K222" s="14"/>
      <c r="L222" s="121"/>
      <c r="M222" s="121"/>
      <c r="N222" s="20"/>
      <c r="O222" s="21"/>
      <c r="P222" s="21"/>
      <c r="Q222" s="21"/>
      <c r="R222" s="14"/>
      <c r="S222" s="964"/>
      <c r="T222" s="25"/>
      <c r="U222" s="24"/>
      <c r="V222" s="24"/>
      <c r="W222" s="25"/>
      <c r="X222" s="25"/>
      <c r="Y222" s="26"/>
      <c r="Z222" s="26"/>
      <c r="AA222" s="967" t="str">
        <f t="shared" si="28"/>
        <v/>
      </c>
      <c r="AB222" s="140"/>
      <c r="AC222" s="26" t="str">
        <f>IFERROR(VLOOKUP('DERS YÜKLERİ'!$B$4,I222:AA222,18,0),"")</f>
        <v/>
      </c>
      <c r="AD222" s="26" t="str">
        <f>IFERROR(VLOOKUP('DERS YÜKLERİ'!$B$5,I222:AA222,18,0),"")</f>
        <v/>
      </c>
      <c r="AE222" s="26" t="str">
        <f>IFERROR(VLOOKUP('DERS YÜKLERİ'!$B$6,I222:AA222,18,0),"")</f>
        <v/>
      </c>
      <c r="AF222" s="26" t="str">
        <f>IFERROR(VLOOKUP('DERS YÜKLERİ'!$B$7,I222:AA222,18,0),"")</f>
        <v/>
      </c>
      <c r="AG222" s="26" t="str">
        <f>IFERROR(VLOOKUP('DERS YÜKLERİ'!$B$8,I222:AA222,18,0),"")</f>
        <v/>
      </c>
      <c r="AH222" s="26" t="str">
        <f>IFERROR(VLOOKUP('DERS YÜKLERİ'!$B$9,I222:AA222,18,0),"")</f>
        <v/>
      </c>
      <c r="AI222" s="26" t="str">
        <f>IFERROR(VLOOKUP('DERS YÜKLERİ'!$B$10,I222:AA222,18,0),"")</f>
        <v/>
      </c>
      <c r="AJ222" s="26" t="str">
        <f>IFERROR(VLOOKUP('DERS YÜKLERİ'!$B$11,I222:AA222,18,0),"")</f>
        <v/>
      </c>
      <c r="AK222" s="26" t="str">
        <f>IFERROR(VLOOKUP('DERS YÜKLERİ'!$B$12,I222:AA222,18,0),"")</f>
        <v/>
      </c>
      <c r="AL222" s="26" t="str">
        <f>IFERROR(VLOOKUP('DERS YÜKLERİ'!$B$13,I222:AA222,18,0),"")</f>
        <v/>
      </c>
      <c r="AM222" s="26" t="str">
        <f>IFERROR(VLOOKUP('DERS YÜKLERİ'!$B$14,I222:AA222,18,0),"")</f>
        <v/>
      </c>
      <c r="AN222" s="26" t="str">
        <f>IFERROR(VLOOKUP('DERS YÜKLERİ'!$B$15,I222:AA222,18,0),"")</f>
        <v/>
      </c>
      <c r="AO222" s="26" t="str">
        <f>IFERROR(VLOOKUP('DERS YÜKLERİ'!$B$16,I222:AA222,18,0),"")</f>
        <v/>
      </c>
      <c r="AP222" s="26" t="str">
        <f>IFERROR(VLOOKUP('DERS YÜKLERİ'!$B$17,I222:AA222,18,0),"")</f>
        <v/>
      </c>
      <c r="AQ222" s="26" t="str">
        <f>IFERROR(VLOOKUP('DERS YÜKLERİ'!$B$18,I222:AA222,18,0),"")</f>
        <v/>
      </c>
      <c r="AR222" s="26" t="str">
        <f>IFERROR(VLOOKUP('DERS YÜKLERİ'!$B$19,I222:AA222,18,0),"")</f>
        <v/>
      </c>
      <c r="AS222" s="26" t="str">
        <f>IFERROR(VLOOKUP('DERS YÜKLERİ'!$B$20,I222:AA222,18,0),"")</f>
        <v/>
      </c>
      <c r="AT222" s="26" t="str">
        <f>IFERROR(VLOOKUP('DERS YÜKLERİ'!$B$21,I222:AA222,18,0),"")</f>
        <v/>
      </c>
      <c r="AU222" s="26" t="str">
        <f>IFERROR(VLOOKUP('DERS YÜKLERİ'!$B$22,I222:AA222,18,0),"")</f>
        <v/>
      </c>
      <c r="AV222" s="26" t="str">
        <f>IFERROR(VLOOKUP('DERS YÜKLERİ'!$B$23,I222:AA222,18,0),"")</f>
        <v/>
      </c>
      <c r="AW222" s="26" t="str">
        <f>IFERROR(VLOOKUP('DERS YÜKLERİ'!$B$25,I222:AA222,18,0),"")</f>
        <v/>
      </c>
      <c r="AX222" s="26" t="str">
        <f>IFERROR(VLOOKUP('DERS YÜKLERİ'!$B$26,I222:AA222,18,0),"")</f>
        <v/>
      </c>
      <c r="AY222" s="26" t="str">
        <f>IFERROR(VLOOKUP('DERS YÜKLERİ'!$B$27,I222:AA222,18,0),"")</f>
        <v/>
      </c>
      <c r="AZ222" s="26" t="str">
        <f>IFERROR(VLOOKUP('DERS YÜKLERİ'!$B$28,I222:AA222,18,0),"")</f>
        <v/>
      </c>
      <c r="BA222" s="26" t="str">
        <f>IFERROR(VLOOKUP('DERS YÜKLERİ'!$B$29,I222:AA222,18,0),"")</f>
        <v/>
      </c>
      <c r="BB222" s="26" t="str">
        <f>IFERROR(VLOOKUP('DERS YÜKLERİ'!$B$30,I222:AA222,18,0),"")</f>
        <v/>
      </c>
      <c r="BC222" s="26" t="str">
        <f>IFERROR(VLOOKUP('DERS YÜKLERİ'!$B$31,I222:AA222,18,0),"")</f>
        <v/>
      </c>
      <c r="BD222" s="26" t="str">
        <f>IFERROR(VLOOKUP('DERS YÜKLERİ'!$B$32,I222:AA222,18,0),"")</f>
        <v/>
      </c>
      <c r="BE222" s="26" t="str">
        <f>IFERROR(VLOOKUP('DERS YÜKLERİ'!$B$33,I222:AA222,18,0),"")</f>
        <v/>
      </c>
      <c r="BF222" s="26" t="str">
        <f>IFERROR(VLOOKUP('DERS YÜKLERİ'!$B$34,I222:AA222,18,0),"")</f>
        <v/>
      </c>
      <c r="BG222" s="26" t="str">
        <f>IFERROR(VLOOKUP('DERS YÜKLERİ'!$B$35,I222:AA222,18,0),"")</f>
        <v/>
      </c>
      <c r="BH222" s="26" t="str">
        <f>IFERROR(VLOOKUP('DERS YÜKLERİ'!$B$36,I222:AA222,18,0),"")</f>
        <v/>
      </c>
      <c r="BI222" s="26" t="str">
        <f>IFERROR(VLOOKUP('DERS YÜKLERİ'!$B$37,I222:AA222,18,0),"")</f>
        <v/>
      </c>
      <c r="BJ222" s="26" t="str">
        <f>IFERROR(VLOOKUP('DERS YÜKLERİ'!$B$38,I222:AA222,18,0),"")</f>
        <v/>
      </c>
      <c r="BK222" s="26" t="str">
        <f>IFERROR(VLOOKUP('DERS YÜKLERİ'!$B$39,I222:AA222,18,0),"")</f>
        <v/>
      </c>
      <c r="BL222" s="26" t="str">
        <f>IFERROR(VLOOKUP('DERS YÜKLERİ'!$B$40,I222:AA222,18,0),"")</f>
        <v/>
      </c>
      <c r="BM222" s="26" t="str">
        <f>IFERROR(VLOOKUP('DERS YÜKLERİ'!$B$41,I222:AA222,18,0),"")</f>
        <v/>
      </c>
      <c r="BN222" s="26" t="str">
        <f>IFERROR(VLOOKUP('DERS YÜKLERİ'!$B$42,I222:AA222,18,0),"")</f>
        <v/>
      </c>
      <c r="BO222" s="26" t="str">
        <f>IFERROR(VLOOKUP('DERS YÜKLERİ'!$B$43,I222:AA222,18,0),"")</f>
        <v/>
      </c>
      <c r="BP222" s="26" t="str">
        <f>IFERROR(VLOOKUP('DERS YÜKLERİ'!$B$44,I222:AA222,18,0),"")</f>
        <v/>
      </c>
      <c r="BQ222" s="26" t="str">
        <f>IFERROR(VLOOKUP('DERS YÜKLERİ'!$B$45,I222:AA222,18,0),"")</f>
        <v/>
      </c>
      <c r="BR222" s="26" t="str">
        <f>IFERROR(VLOOKUP('DERS YÜKLERİ'!$B$46,I222:AA222,18,0),"")</f>
        <v/>
      </c>
      <c r="BS222" s="26" t="str">
        <f>IFERROR(VLOOKUP('DERS YÜKLERİ'!$B$47,I222:AA222,18,0),"")</f>
        <v/>
      </c>
      <c r="BT222" s="26"/>
    </row>
    <row r="223" spans="1:72" ht="19.5" customHeight="1">
      <c r="A223" s="14"/>
      <c r="B223" s="945"/>
      <c r="C223" s="945"/>
      <c r="D223" s="471"/>
      <c r="E223" s="471"/>
      <c r="F223" s="471"/>
      <c r="G223" s="471"/>
      <c r="H223" s="471"/>
      <c r="I223" s="476"/>
      <c r="J223" s="14"/>
      <c r="K223" s="14"/>
      <c r="L223" s="121"/>
      <c r="M223" s="121"/>
      <c r="N223" s="20"/>
      <c r="O223" s="21"/>
      <c r="P223" s="21"/>
      <c r="Q223" s="21"/>
      <c r="R223" s="14"/>
      <c r="S223" s="964"/>
      <c r="T223" s="25"/>
      <c r="U223" s="24"/>
      <c r="V223" s="24"/>
      <c r="W223" s="25"/>
      <c r="X223" s="25"/>
      <c r="Y223" s="26"/>
      <c r="Z223" s="26"/>
      <c r="AA223" s="967" t="str">
        <f t="shared" si="28"/>
        <v/>
      </c>
      <c r="AB223" s="140"/>
      <c r="AC223" s="26" t="str">
        <f>IFERROR(VLOOKUP('DERS YÜKLERİ'!$B$4,I223:AA223,18,0),"")</f>
        <v/>
      </c>
      <c r="AD223" s="26" t="str">
        <f>IFERROR(VLOOKUP('DERS YÜKLERİ'!$B$5,I223:AA223,18,0),"")</f>
        <v/>
      </c>
      <c r="AE223" s="26" t="str">
        <f>IFERROR(VLOOKUP('DERS YÜKLERİ'!$B$6,I223:AA223,18,0),"")</f>
        <v/>
      </c>
      <c r="AF223" s="26" t="str">
        <f>IFERROR(VLOOKUP('DERS YÜKLERİ'!$B$7,I223:AA223,18,0),"")</f>
        <v/>
      </c>
      <c r="AG223" s="26" t="str">
        <f>IFERROR(VLOOKUP('DERS YÜKLERİ'!$B$8,I223:AA223,18,0),"")</f>
        <v/>
      </c>
      <c r="AH223" s="26" t="str">
        <f>IFERROR(VLOOKUP('DERS YÜKLERİ'!$B$9,I223:AA223,18,0),"")</f>
        <v/>
      </c>
      <c r="AI223" s="26" t="str">
        <f>IFERROR(VLOOKUP('DERS YÜKLERİ'!$B$10,I223:AA223,18,0),"")</f>
        <v/>
      </c>
      <c r="AJ223" s="26" t="str">
        <f>IFERROR(VLOOKUP('DERS YÜKLERİ'!$B$11,I223:AA223,18,0),"")</f>
        <v/>
      </c>
      <c r="AK223" s="26" t="str">
        <f>IFERROR(VLOOKUP('DERS YÜKLERİ'!$B$12,I223:AA223,18,0),"")</f>
        <v/>
      </c>
      <c r="AL223" s="26" t="str">
        <f>IFERROR(VLOOKUP('DERS YÜKLERİ'!$B$13,I223:AA223,18,0),"")</f>
        <v/>
      </c>
      <c r="AM223" s="26" t="str">
        <f>IFERROR(VLOOKUP('DERS YÜKLERİ'!$B$14,I223:AA223,18,0),"")</f>
        <v/>
      </c>
      <c r="AN223" s="26" t="str">
        <f>IFERROR(VLOOKUP('DERS YÜKLERİ'!$B$15,I223:AA223,18,0),"")</f>
        <v/>
      </c>
      <c r="AO223" s="26" t="str">
        <f>IFERROR(VLOOKUP('DERS YÜKLERİ'!$B$16,I223:AA223,18,0),"")</f>
        <v/>
      </c>
      <c r="AP223" s="26" t="str">
        <f>IFERROR(VLOOKUP('DERS YÜKLERİ'!$B$17,I223:AA223,18,0),"")</f>
        <v/>
      </c>
      <c r="AQ223" s="26" t="str">
        <f>IFERROR(VLOOKUP('DERS YÜKLERİ'!$B$18,I223:AA223,18,0),"")</f>
        <v/>
      </c>
      <c r="AR223" s="26" t="str">
        <f>IFERROR(VLOOKUP('DERS YÜKLERİ'!$B$19,I223:AA223,18,0),"")</f>
        <v/>
      </c>
      <c r="AS223" s="26" t="str">
        <f>IFERROR(VLOOKUP('DERS YÜKLERİ'!$B$20,I223:AA223,18,0),"")</f>
        <v/>
      </c>
      <c r="AT223" s="26" t="str">
        <f>IFERROR(VLOOKUP('DERS YÜKLERİ'!$B$21,I223:AA223,18,0),"")</f>
        <v/>
      </c>
      <c r="AU223" s="26" t="str">
        <f>IFERROR(VLOOKUP('DERS YÜKLERİ'!$B$22,I223:AA223,18,0),"")</f>
        <v/>
      </c>
      <c r="AV223" s="26" t="str">
        <f>IFERROR(VLOOKUP('DERS YÜKLERİ'!$B$23,I223:AA223,18,0),"")</f>
        <v/>
      </c>
      <c r="AW223" s="26" t="str">
        <f>IFERROR(VLOOKUP('DERS YÜKLERİ'!$B$25,I223:AA223,18,0),"")</f>
        <v/>
      </c>
      <c r="AX223" s="26" t="str">
        <f>IFERROR(VLOOKUP('DERS YÜKLERİ'!$B$26,I223:AA223,18,0),"")</f>
        <v/>
      </c>
      <c r="AY223" s="26" t="str">
        <f>IFERROR(VLOOKUP('DERS YÜKLERİ'!$B$27,I223:AA223,18,0),"")</f>
        <v/>
      </c>
      <c r="AZ223" s="26" t="str">
        <f>IFERROR(VLOOKUP('DERS YÜKLERİ'!$B$28,I223:AA223,18,0),"")</f>
        <v/>
      </c>
      <c r="BA223" s="26" t="str">
        <f>IFERROR(VLOOKUP('DERS YÜKLERİ'!$B$29,I223:AA223,18,0),"")</f>
        <v/>
      </c>
      <c r="BB223" s="26" t="str">
        <f>IFERROR(VLOOKUP('DERS YÜKLERİ'!$B$30,I223:AA223,18,0),"")</f>
        <v/>
      </c>
      <c r="BC223" s="26" t="str">
        <f>IFERROR(VLOOKUP('DERS YÜKLERİ'!$B$31,I223:AA223,18,0),"")</f>
        <v/>
      </c>
      <c r="BD223" s="26" t="str">
        <f>IFERROR(VLOOKUP('DERS YÜKLERİ'!$B$32,I223:AA223,18,0),"")</f>
        <v/>
      </c>
      <c r="BE223" s="26" t="str">
        <f>IFERROR(VLOOKUP('DERS YÜKLERİ'!$B$33,I223:AA223,18,0),"")</f>
        <v/>
      </c>
      <c r="BF223" s="26" t="str">
        <f>IFERROR(VLOOKUP('DERS YÜKLERİ'!$B$34,I223:AA223,18,0),"")</f>
        <v/>
      </c>
      <c r="BG223" s="26" t="str">
        <f>IFERROR(VLOOKUP('DERS YÜKLERİ'!$B$35,I223:AA223,18,0),"")</f>
        <v/>
      </c>
      <c r="BH223" s="26" t="str">
        <f>IFERROR(VLOOKUP('DERS YÜKLERİ'!$B$36,I223:AA223,18,0),"")</f>
        <v/>
      </c>
      <c r="BI223" s="26" t="str">
        <f>IFERROR(VLOOKUP('DERS YÜKLERİ'!$B$37,I223:AA223,18,0),"")</f>
        <v/>
      </c>
      <c r="BJ223" s="26" t="str">
        <f>IFERROR(VLOOKUP('DERS YÜKLERİ'!$B$38,I223:AA223,18,0),"")</f>
        <v/>
      </c>
      <c r="BK223" s="26" t="str">
        <f>IFERROR(VLOOKUP('DERS YÜKLERİ'!$B$39,I223:AA223,18,0),"")</f>
        <v/>
      </c>
      <c r="BL223" s="26" t="str">
        <f>IFERROR(VLOOKUP('DERS YÜKLERİ'!$B$40,I223:AA223,18,0),"")</f>
        <v/>
      </c>
      <c r="BM223" s="26" t="str">
        <f>IFERROR(VLOOKUP('DERS YÜKLERİ'!$B$41,I223:AA223,18,0),"")</f>
        <v/>
      </c>
      <c r="BN223" s="26" t="str">
        <f>IFERROR(VLOOKUP('DERS YÜKLERİ'!$B$42,I223:AA223,18,0),"")</f>
        <v/>
      </c>
      <c r="BO223" s="26" t="str">
        <f>IFERROR(VLOOKUP('DERS YÜKLERİ'!$B$43,I223:AA223,18,0),"")</f>
        <v/>
      </c>
      <c r="BP223" s="26" t="str">
        <f>IFERROR(VLOOKUP('DERS YÜKLERİ'!$B$44,I223:AA223,18,0),"")</f>
        <v/>
      </c>
      <c r="BQ223" s="26" t="str">
        <f>IFERROR(VLOOKUP('DERS YÜKLERİ'!$B$45,I223:AA223,18,0),"")</f>
        <v/>
      </c>
      <c r="BR223" s="26" t="str">
        <f>IFERROR(VLOOKUP('DERS YÜKLERİ'!$B$46,I223:AA223,18,0),"")</f>
        <v/>
      </c>
      <c r="BS223" s="26" t="str">
        <f>IFERROR(VLOOKUP('DERS YÜKLERİ'!$B$47,I223:AA223,18,0),"")</f>
        <v/>
      </c>
      <c r="BT223" s="26"/>
    </row>
    <row r="224" spans="1:72" ht="19.5" customHeight="1">
      <c r="A224" s="14"/>
      <c r="B224" s="945"/>
      <c r="C224" s="945"/>
      <c r="D224" s="471"/>
      <c r="E224" s="471"/>
      <c r="F224" s="471"/>
      <c r="G224" s="471"/>
      <c r="H224" s="471"/>
      <c r="I224" s="476"/>
      <c r="J224" s="14"/>
      <c r="K224" s="14"/>
      <c r="L224" s="121"/>
      <c r="M224" s="121"/>
      <c r="N224" s="20"/>
      <c r="O224" s="21"/>
      <c r="P224" s="21"/>
      <c r="Q224" s="21"/>
      <c r="R224" s="14"/>
      <c r="S224" s="964"/>
      <c r="T224" s="25"/>
      <c r="U224" s="24"/>
      <c r="V224" s="24"/>
      <c r="W224" s="25"/>
      <c r="X224" s="25"/>
      <c r="Y224" s="26"/>
      <c r="Z224" s="26"/>
      <c r="AA224" s="967" t="str">
        <f t="shared" si="28"/>
        <v/>
      </c>
      <c r="AB224" s="27"/>
      <c r="AC224" s="26" t="str">
        <f>IFERROR(VLOOKUP('DERS YÜKLERİ'!$B$4,I224:AA224,18,0),"")</f>
        <v/>
      </c>
      <c r="AD224" s="26" t="str">
        <f>IFERROR(VLOOKUP('DERS YÜKLERİ'!$B$5,I224:AA224,18,0),"")</f>
        <v/>
      </c>
      <c r="AE224" s="26" t="str">
        <f>IFERROR(VLOOKUP('DERS YÜKLERİ'!$B$6,I224:AA224,18,0),"")</f>
        <v/>
      </c>
      <c r="AF224" s="26" t="str">
        <f>IFERROR(VLOOKUP('DERS YÜKLERİ'!$B$7,I224:AA224,18,0),"")</f>
        <v/>
      </c>
      <c r="AG224" s="26" t="str">
        <f>IFERROR(VLOOKUP('DERS YÜKLERİ'!$B$8,I224:AA224,18,0),"")</f>
        <v/>
      </c>
      <c r="AH224" s="26" t="str">
        <f>IFERROR(VLOOKUP('DERS YÜKLERİ'!$B$9,I224:AA224,18,0),"")</f>
        <v/>
      </c>
      <c r="AI224" s="26" t="str">
        <f>IFERROR(VLOOKUP('DERS YÜKLERİ'!$B$10,I224:AA224,18,0),"")</f>
        <v/>
      </c>
      <c r="AJ224" s="26" t="str">
        <f>IFERROR(VLOOKUP('DERS YÜKLERİ'!$B$11,I224:AA224,18,0),"")</f>
        <v/>
      </c>
      <c r="AK224" s="26" t="str">
        <f>IFERROR(VLOOKUP('DERS YÜKLERİ'!$B$12,I224:AA224,18,0),"")</f>
        <v/>
      </c>
      <c r="AL224" s="26" t="str">
        <f>IFERROR(VLOOKUP('DERS YÜKLERİ'!$B$13,I224:AA224,18,0),"")</f>
        <v/>
      </c>
      <c r="AM224" s="26" t="str">
        <f>IFERROR(VLOOKUP('DERS YÜKLERİ'!$B$14,I224:AA224,18,0),"")</f>
        <v/>
      </c>
      <c r="AN224" s="26" t="str">
        <f>IFERROR(VLOOKUP('DERS YÜKLERİ'!$B$15,I224:AA224,18,0),"")</f>
        <v/>
      </c>
      <c r="AO224" s="26" t="str">
        <f>IFERROR(VLOOKUP('DERS YÜKLERİ'!$B$16,I224:AA224,18,0),"")</f>
        <v/>
      </c>
      <c r="AP224" s="26" t="str">
        <f>IFERROR(VLOOKUP('DERS YÜKLERİ'!$B$17,I224:AA224,18,0),"")</f>
        <v/>
      </c>
      <c r="AQ224" s="26" t="str">
        <f>IFERROR(VLOOKUP('DERS YÜKLERİ'!$B$18,I224:AA224,18,0),"")</f>
        <v/>
      </c>
      <c r="AR224" s="26" t="str">
        <f>IFERROR(VLOOKUP('DERS YÜKLERİ'!$B$19,I224:AA224,18,0),"")</f>
        <v/>
      </c>
      <c r="AS224" s="26" t="str">
        <f>IFERROR(VLOOKUP('DERS YÜKLERİ'!$B$20,I224:AA224,18,0),"")</f>
        <v/>
      </c>
      <c r="AT224" s="26" t="str">
        <f>IFERROR(VLOOKUP('DERS YÜKLERİ'!$B$21,I224:AA224,18,0),"")</f>
        <v/>
      </c>
      <c r="AU224" s="26" t="str">
        <f>IFERROR(VLOOKUP('DERS YÜKLERİ'!$B$22,I224:AA224,18,0),"")</f>
        <v/>
      </c>
      <c r="AV224" s="26" t="str">
        <f>IFERROR(VLOOKUP('DERS YÜKLERİ'!$B$23,I224:AA224,18,0),"")</f>
        <v/>
      </c>
      <c r="AW224" s="26" t="str">
        <f>IFERROR(VLOOKUP('DERS YÜKLERİ'!$B$25,I224:AA224,18,0),"")</f>
        <v/>
      </c>
      <c r="AX224" s="26" t="str">
        <f>IFERROR(VLOOKUP('DERS YÜKLERİ'!$B$26,I224:AA224,18,0),"")</f>
        <v/>
      </c>
      <c r="AY224" s="26" t="str">
        <f>IFERROR(VLOOKUP('DERS YÜKLERİ'!$B$27,I224:AA224,18,0),"")</f>
        <v/>
      </c>
      <c r="AZ224" s="26" t="str">
        <f>IFERROR(VLOOKUP('DERS YÜKLERİ'!$B$28,I224:AA224,18,0),"")</f>
        <v/>
      </c>
      <c r="BA224" s="26" t="str">
        <f>IFERROR(VLOOKUP('DERS YÜKLERİ'!$B$29,I224:AA224,18,0),"")</f>
        <v/>
      </c>
      <c r="BB224" s="26" t="str">
        <f>IFERROR(VLOOKUP('DERS YÜKLERİ'!$B$30,I224:AA224,18,0),"")</f>
        <v/>
      </c>
      <c r="BC224" s="26" t="str">
        <f>IFERROR(VLOOKUP('DERS YÜKLERİ'!$B$31,I224:AA224,18,0),"")</f>
        <v/>
      </c>
      <c r="BD224" s="26" t="str">
        <f>IFERROR(VLOOKUP('DERS YÜKLERİ'!$B$32,I224:AA224,18,0),"")</f>
        <v/>
      </c>
      <c r="BE224" s="26" t="str">
        <f>IFERROR(VLOOKUP('DERS YÜKLERİ'!$B$33,I224:AA224,18,0),"")</f>
        <v/>
      </c>
      <c r="BF224" s="26" t="str">
        <f>IFERROR(VLOOKUP('DERS YÜKLERİ'!$B$34,I224:AA224,18,0),"")</f>
        <v/>
      </c>
      <c r="BG224" s="26" t="str">
        <f>IFERROR(VLOOKUP('DERS YÜKLERİ'!$B$35,I224:AA224,18,0),"")</f>
        <v/>
      </c>
      <c r="BH224" s="26" t="str">
        <f>IFERROR(VLOOKUP('DERS YÜKLERİ'!$B$36,I224:AA224,18,0),"")</f>
        <v/>
      </c>
      <c r="BI224" s="26" t="str">
        <f>IFERROR(VLOOKUP('DERS YÜKLERİ'!$B$37,I224:AA224,18,0),"")</f>
        <v/>
      </c>
      <c r="BJ224" s="26" t="str">
        <f>IFERROR(VLOOKUP('DERS YÜKLERİ'!$B$38,I224:AA224,18,0),"")</f>
        <v/>
      </c>
      <c r="BK224" s="26" t="str">
        <f>IFERROR(VLOOKUP('DERS YÜKLERİ'!$B$39,I224:AA224,18,0),"")</f>
        <v/>
      </c>
      <c r="BL224" s="26" t="str">
        <f>IFERROR(VLOOKUP('DERS YÜKLERİ'!$B$40,I224:AA224,18,0),"")</f>
        <v/>
      </c>
      <c r="BM224" s="26" t="str">
        <f>IFERROR(VLOOKUP('DERS YÜKLERİ'!$B$41,I224:AA224,18,0),"")</f>
        <v/>
      </c>
      <c r="BN224" s="26" t="str">
        <f>IFERROR(VLOOKUP('DERS YÜKLERİ'!$B$42,I224:AA224,18,0),"")</f>
        <v/>
      </c>
      <c r="BO224" s="26" t="str">
        <f>IFERROR(VLOOKUP('DERS YÜKLERİ'!$B$43,I224:AA224,18,0),"")</f>
        <v/>
      </c>
      <c r="BP224" s="26" t="str">
        <f>IFERROR(VLOOKUP('DERS YÜKLERİ'!$B$44,I224:AA224,18,0),"")</f>
        <v/>
      </c>
      <c r="BQ224" s="26" t="str">
        <f>IFERROR(VLOOKUP('DERS YÜKLERİ'!$B$45,I224:AA224,18,0),"")</f>
        <v/>
      </c>
      <c r="BR224" s="26" t="str">
        <f>IFERROR(VLOOKUP('DERS YÜKLERİ'!$B$46,I224:AA224,18,0),"")</f>
        <v/>
      </c>
      <c r="BS224" s="26" t="str">
        <f>IFERROR(VLOOKUP('DERS YÜKLERİ'!$B$47,I224:AA224,18,0),"")</f>
        <v/>
      </c>
      <c r="BT224" s="26"/>
    </row>
    <row r="225" spans="1:72" ht="19.5" customHeight="1">
      <c r="A225" s="14"/>
      <c r="B225" s="945"/>
      <c r="C225" s="945"/>
      <c r="D225" s="471"/>
      <c r="E225" s="471"/>
      <c r="F225" s="471"/>
      <c r="G225" s="471"/>
      <c r="H225" s="471"/>
      <c r="I225" s="476"/>
      <c r="J225" s="14"/>
      <c r="K225" s="14"/>
      <c r="L225" s="121"/>
      <c r="M225" s="121"/>
      <c r="N225" s="20"/>
      <c r="O225" s="21"/>
      <c r="P225" s="21"/>
      <c r="Q225" s="21"/>
      <c r="R225" s="14"/>
      <c r="S225" s="964"/>
      <c r="T225" s="25"/>
      <c r="U225" s="24"/>
      <c r="V225" s="24"/>
      <c r="W225" s="25"/>
      <c r="X225" s="25"/>
      <c r="Y225" s="26"/>
      <c r="Z225" s="26"/>
      <c r="AA225" s="967"/>
      <c r="AB225" s="27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</row>
    <row r="226" spans="1:72" ht="19.5" customHeight="1">
      <c r="A226" s="14"/>
      <c r="B226" s="945"/>
      <c r="C226" s="945"/>
      <c r="D226" s="471"/>
      <c r="E226" s="471"/>
      <c r="F226" s="471"/>
      <c r="G226" s="471"/>
      <c r="H226" s="471"/>
      <c r="I226" s="476"/>
      <c r="J226" s="14"/>
      <c r="K226" s="14"/>
      <c r="L226" s="121"/>
      <c r="M226" s="121"/>
      <c r="N226" s="20"/>
      <c r="O226" s="21"/>
      <c r="P226" s="21"/>
      <c r="Q226" s="21"/>
      <c r="R226" s="14"/>
      <c r="S226" s="964"/>
      <c r="T226" s="25"/>
      <c r="U226" s="24"/>
      <c r="V226" s="24"/>
      <c r="W226" s="25"/>
      <c r="X226" s="25"/>
      <c r="Y226" s="26"/>
      <c r="Z226" s="26"/>
      <c r="AA226" s="967"/>
      <c r="AB226" s="27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</row>
  </sheetData>
  <customSheetViews>
    <customSheetView guid="{A3E62F2A-824B-48FD-B77C-F338A4B49C7F}" filter="1" showAutoFilter="1">
      <pageMargins left="0.7" right="0.7" top="0.75" bottom="0.75" header="0.3" footer="0.3"/>
      <autoFilter ref="C154:K162"/>
    </customSheetView>
  </customSheetViews>
  <mergeCells count="106">
    <mergeCell ref="C171:C172"/>
    <mergeCell ref="C177:C178"/>
    <mergeCell ref="D177:D178"/>
    <mergeCell ref="E177:E178"/>
    <mergeCell ref="F177:F178"/>
    <mergeCell ref="H165:H166"/>
    <mergeCell ref="I165:I166"/>
    <mergeCell ref="J165:J166"/>
    <mergeCell ref="K165:K166"/>
    <mergeCell ref="C170:J170"/>
    <mergeCell ref="D171:D172"/>
    <mergeCell ref="C176:J176"/>
    <mergeCell ref="E171:E172"/>
    <mergeCell ref="F171:F172"/>
    <mergeCell ref="H171:H172"/>
    <mergeCell ref="I171:I172"/>
    <mergeCell ref="H177:H178"/>
    <mergeCell ref="I177:I178"/>
    <mergeCell ref="J177:J178"/>
    <mergeCell ref="K177:K178"/>
    <mergeCell ref="J171:J172"/>
    <mergeCell ref="K171:K172"/>
    <mergeCell ref="C155:C156"/>
    <mergeCell ref="C165:C166"/>
    <mergeCell ref="D165:D166"/>
    <mergeCell ref="E165:E166"/>
    <mergeCell ref="F165:F166"/>
    <mergeCell ref="C107:C152"/>
    <mergeCell ref="C154:J154"/>
    <mergeCell ref="D155:D156"/>
    <mergeCell ref="E155:E156"/>
    <mergeCell ref="F155:F156"/>
    <mergeCell ref="H155:H156"/>
    <mergeCell ref="C164:J164"/>
    <mergeCell ref="C191:C192"/>
    <mergeCell ref="D191:D192"/>
    <mergeCell ref="E191:E192"/>
    <mergeCell ref="F191:F192"/>
    <mergeCell ref="H191:H192"/>
    <mergeCell ref="I191:I192"/>
    <mergeCell ref="K191:K192"/>
    <mergeCell ref="C207:C208"/>
    <mergeCell ref="C209:C219"/>
    <mergeCell ref="C193:C204"/>
    <mergeCell ref="D207:D208"/>
    <mergeCell ref="E207:E208"/>
    <mergeCell ref="F207:F208"/>
    <mergeCell ref="H207:H208"/>
    <mergeCell ref="I207:I208"/>
    <mergeCell ref="K207:K208"/>
    <mergeCell ref="J185:J186"/>
    <mergeCell ref="K185:K186"/>
    <mergeCell ref="C184:J184"/>
    <mergeCell ref="C185:C186"/>
    <mergeCell ref="D185:D186"/>
    <mergeCell ref="E185:E186"/>
    <mergeCell ref="F185:F186"/>
    <mergeCell ref="H185:H186"/>
    <mergeCell ref="I185:I186"/>
    <mergeCell ref="J45:J46"/>
    <mergeCell ref="K45:K46"/>
    <mergeCell ref="U45:V45"/>
    <mergeCell ref="J105:J106"/>
    <mergeCell ref="K105:K106"/>
    <mergeCell ref="U105:V105"/>
    <mergeCell ref="I155:I156"/>
    <mergeCell ref="J155:J156"/>
    <mergeCell ref="K155:K156"/>
    <mergeCell ref="J23:J24"/>
    <mergeCell ref="K23:K24"/>
    <mergeCell ref="U23:V23"/>
    <mergeCell ref="C5:C21"/>
    <mergeCell ref="C23:C24"/>
    <mergeCell ref="D23:D24"/>
    <mergeCell ref="E23:E24"/>
    <mergeCell ref="F23:F24"/>
    <mergeCell ref="H23:H24"/>
    <mergeCell ref="I23:I24"/>
    <mergeCell ref="I3:I4"/>
    <mergeCell ref="J3:J4"/>
    <mergeCell ref="K3:K4"/>
    <mergeCell ref="U3:V3"/>
    <mergeCell ref="Y3:Y4"/>
    <mergeCell ref="Z3:Z4"/>
    <mergeCell ref="AA3:AA4"/>
    <mergeCell ref="C1:J1"/>
    <mergeCell ref="C2:J2"/>
    <mergeCell ref="C3:C4"/>
    <mergeCell ref="D3:D4"/>
    <mergeCell ref="E3:E4"/>
    <mergeCell ref="F3:F4"/>
    <mergeCell ref="H3:H4"/>
    <mergeCell ref="C25:C43"/>
    <mergeCell ref="C45:C46"/>
    <mergeCell ref="D45:D46"/>
    <mergeCell ref="E45:E46"/>
    <mergeCell ref="F45:F46"/>
    <mergeCell ref="H45:H46"/>
    <mergeCell ref="I45:I46"/>
    <mergeCell ref="C47:C103"/>
    <mergeCell ref="C105:C106"/>
    <mergeCell ref="D105:D106"/>
    <mergeCell ref="E105:E106"/>
    <mergeCell ref="F105:F106"/>
    <mergeCell ref="H105:H106"/>
    <mergeCell ref="I105:I106"/>
  </mergeCells>
  <conditionalFormatting sqref="U107:X151">
    <cfRule type="cellIs" dxfId="51" priority="1" operator="equal">
      <formula>1</formula>
    </cfRule>
  </conditionalFormatting>
  <conditionalFormatting sqref="E1:E153 E155:E226">
    <cfRule type="cellIs" dxfId="50" priority="2" operator="equal">
      <formula>"Z"</formula>
    </cfRule>
  </conditionalFormatting>
  <conditionalFormatting sqref="E1:E153 E155:E226">
    <cfRule type="cellIs" dxfId="49" priority="3" operator="equal">
      <formula>"S"</formula>
    </cfRule>
  </conditionalFormatting>
  <conditionalFormatting sqref="D1:D153 D155:D226">
    <cfRule type="containsText" dxfId="48" priority="4" operator="containsText" text="ULI">
      <formula>NOT(ISERROR(SEARCH(("ULI"),(D1))))</formula>
    </cfRule>
  </conditionalFormatting>
  <conditionalFormatting sqref="L1:L226">
    <cfRule type="cellIs" dxfId="47" priority="5" operator="equal">
      <formula>2</formula>
    </cfRule>
  </conditionalFormatting>
  <conditionalFormatting sqref="L1:L226">
    <cfRule type="cellIs" dxfId="46" priority="6" operator="equal">
      <formula>1</formula>
    </cfRule>
  </conditionalFormatting>
  <dataValidations count="1">
    <dataValidation type="list" allowBlank="1" showDropDown="1" sqref="C5 C25 C47 C107 C167 C173 C179:C181 C187:C188">
      <formula1>"II.,IV,VI,VIII"</formula1>
    </dataValidation>
  </dataValidations>
  <pageMargins left="0.7" right="0.7" top="0.75" bottom="0.75" header="0" footer="0"/>
  <pageSetup paperSize="9" orientation="portrait"/>
  <rowBreaks count="3" manualBreakCount="3">
    <brk man="1"/>
    <brk id="103" man="1"/>
    <brk id="188" man="1"/>
  </rowBreaks>
  <colBreaks count="1" manualBreakCount="1">
    <brk id="14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DropDown="1">
          <x14:formula1>
            <xm:f>'LİSTE-FORMÜLLER'!$F$45:$F$56</xm:f>
          </x14:formula1>
          <xm:sqref>F25:F42</xm:sqref>
        </x14:dataValidation>
        <x14:dataValidation type="list" allowBlank="1">
          <x14:formula1>
            <xm:f>'LİSTE-FORMÜLLER'!$P$4:$P$86</xm:f>
          </x14:formula1>
          <xm:sqref>F193:F203</xm:sqref>
        </x14:dataValidation>
        <x14:dataValidation type="list" allowBlank="1" showDropDown="1">
          <x14:formula1>
            <xm:f>'LİSTE-FORMÜLLER'!$F$98:$F$127</xm:f>
          </x14:formula1>
          <xm:sqref>F47:F54 F56:F102</xm:sqref>
        </x14:dataValidation>
        <x14:dataValidation type="list" allowBlank="1">
          <x14:formula1>
            <xm:f>'LİSTE-FORMÜLLER'!$B$3:$B$89</xm:f>
          </x14:formula1>
          <xm:sqref>I193:I203 I209:I218</xm:sqref>
        </x14:dataValidation>
        <x14:dataValidation type="list" allowBlank="1" showDropDown="1">
          <x14:formula1>
            <xm:f>'LİSTE-FORMÜLLER'!$F$17:$F$29</xm:f>
          </x14:formula1>
          <xm:sqref>F5:F20</xm:sqref>
        </x14:dataValidation>
        <x14:dataValidation type="list" allowBlank="1">
          <x14:formula1>
            <xm:f>'LİSTE-FORMÜLLER'!$S$4:$S$63</xm:f>
          </x14:formula1>
          <xm:sqref>F209:F218</xm:sqref>
        </x14:dataValidation>
        <x14:dataValidation type="list" allowBlank="1" showDropDown="1">
          <x14:formula1>
            <xm:f>'LİSTE-FORMÜLLER'!$B$2:$B$89</xm:f>
          </x14:formula1>
          <xm:sqref>I5:K22 I25:K44 T53 I47:K104 I107:K152 I157:J162 I167:K167 I173:K173 I179:K181 I187:K187</xm:sqref>
        </x14:dataValidation>
        <x14:dataValidation type="list" allowBlank="1" showDropDown="1">
          <x14:formula1>
            <xm:f>'LİSTE-FORMÜLLER'!$F$175:$F$217</xm:f>
          </x14:formula1>
          <xm:sqref>F107:F151 F157:F162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BU4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" customHeight="1" outlineLevelCol="1"/>
  <cols>
    <col min="1" max="1" width="2.5703125" customWidth="1"/>
    <col min="2" max="2" width="34.85546875" customWidth="1"/>
    <col min="3" max="4" width="7.140625" customWidth="1"/>
    <col min="5" max="5" width="3.140625" customWidth="1"/>
    <col min="6" max="15" width="4.7109375" customWidth="1"/>
    <col min="16" max="16" width="5" customWidth="1"/>
    <col min="17" max="20" width="6.28515625" hidden="1" customWidth="1"/>
    <col min="21" max="21" width="4.140625" hidden="1" customWidth="1"/>
    <col min="22" max="23" width="2.28515625" customWidth="1"/>
    <col min="24" max="25" width="4.85546875" customWidth="1"/>
    <col min="26" max="27" width="2.28515625" customWidth="1"/>
    <col min="28" max="29" width="4.85546875" customWidth="1"/>
    <col min="30" max="31" width="2.28515625" customWidth="1"/>
    <col min="32" max="33" width="4.85546875" customWidth="1"/>
    <col min="34" max="35" width="2.28515625" customWidth="1"/>
    <col min="36" max="37" width="4.85546875" customWidth="1"/>
    <col min="38" max="39" width="2.28515625" customWidth="1"/>
    <col min="40" max="41" width="4.85546875" customWidth="1"/>
    <col min="42" max="45" width="4.42578125" customWidth="1"/>
    <col min="46" max="46" width="4.5703125" customWidth="1"/>
    <col min="47" max="47" width="1.28515625" customWidth="1"/>
    <col min="48" max="52" width="3.7109375" customWidth="1" outlineLevel="1"/>
    <col min="53" max="53" width="1.28515625" customWidth="1"/>
    <col min="54" max="55" width="5.28515625" customWidth="1" outlineLevel="1"/>
    <col min="56" max="56" width="1" customWidth="1" outlineLevel="1"/>
    <col min="57" max="58" width="5.28515625" customWidth="1" outlineLevel="1"/>
    <col min="59" max="59" width="1" customWidth="1" outlineLevel="1"/>
    <col min="60" max="60" width="4.42578125" customWidth="1" collapsed="1"/>
    <col min="61" max="61" width="11.140625" hidden="1" customWidth="1" outlineLevel="1"/>
    <col min="62" max="62" width="45" hidden="1" customWidth="1" outlineLevel="1"/>
    <col min="63" max="63" width="4.42578125" customWidth="1" collapsed="1"/>
    <col min="64" max="71" width="2.7109375" hidden="1" customWidth="1" outlineLevel="1"/>
    <col min="72" max="73" width="5.85546875" customWidth="1"/>
  </cols>
  <sheetData>
    <row r="1" spans="1:73" ht="27.75" customHeight="1">
      <c r="A1" s="1077" t="s">
        <v>0</v>
      </c>
      <c r="B1" s="1078"/>
      <c r="C1" s="1081" t="s">
        <v>1</v>
      </c>
      <c r="D1" s="1081" t="s">
        <v>3</v>
      </c>
      <c r="E1" s="1082" t="s">
        <v>4</v>
      </c>
      <c r="F1" s="1083" t="s">
        <v>5</v>
      </c>
      <c r="G1" s="1084"/>
      <c r="H1" s="1084"/>
      <c r="I1" s="1084"/>
      <c r="J1" s="1084"/>
      <c r="K1" s="1084"/>
      <c r="L1" s="1084"/>
      <c r="M1" s="1084"/>
      <c r="N1" s="1084"/>
      <c r="O1" s="1085"/>
      <c r="P1" s="1086" t="s">
        <v>6</v>
      </c>
      <c r="Q1" s="1087"/>
      <c r="R1" s="1088"/>
      <c r="S1" s="1088"/>
      <c r="T1" s="1088"/>
      <c r="U1" s="1089"/>
      <c r="V1" s="1090" t="s">
        <v>7</v>
      </c>
      <c r="W1" s="1091"/>
      <c r="X1" s="1091"/>
      <c r="Y1" s="1091"/>
      <c r="Z1" s="1091"/>
      <c r="AA1" s="1091"/>
      <c r="AB1" s="1091"/>
      <c r="AC1" s="1091"/>
      <c r="AD1" s="1091"/>
      <c r="AE1" s="1091"/>
      <c r="AF1" s="1091"/>
      <c r="AG1" s="1091"/>
      <c r="AH1" s="1091"/>
      <c r="AI1" s="1091"/>
      <c r="AJ1" s="1091"/>
      <c r="AK1" s="1091"/>
      <c r="AL1" s="1091"/>
      <c r="AM1" s="1091"/>
      <c r="AN1" s="1091"/>
      <c r="AO1" s="1091"/>
      <c r="AP1" s="1091"/>
      <c r="AQ1" s="1091"/>
      <c r="AR1" s="1091"/>
      <c r="AS1" s="1091"/>
      <c r="AT1" s="1092"/>
      <c r="AU1" s="15"/>
      <c r="AV1" s="1093" t="s">
        <v>8</v>
      </c>
      <c r="AW1" s="1018"/>
      <c r="AX1" s="1018"/>
      <c r="AY1" s="1018"/>
      <c r="AZ1" s="1018"/>
      <c r="BA1" s="17"/>
      <c r="BB1" s="1094" t="s">
        <v>10</v>
      </c>
      <c r="BC1" s="1096" t="s">
        <v>11</v>
      </c>
      <c r="BD1" s="28"/>
      <c r="BE1" s="1094" t="s">
        <v>12</v>
      </c>
      <c r="BF1" s="1070" t="s">
        <v>13</v>
      </c>
      <c r="BG1" s="28"/>
      <c r="BH1" s="17"/>
      <c r="BI1" s="32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</row>
    <row r="2" spans="1:73" ht="32.25" customHeight="1">
      <c r="A2" s="1079"/>
      <c r="B2" s="1080"/>
      <c r="C2" s="1079"/>
      <c r="D2" s="1079"/>
      <c r="E2" s="1080"/>
      <c r="F2" s="38" t="s">
        <v>22</v>
      </c>
      <c r="G2" s="42" t="s">
        <v>23</v>
      </c>
      <c r="H2" s="46" t="s">
        <v>26</v>
      </c>
      <c r="I2" s="42" t="s">
        <v>28</v>
      </c>
      <c r="J2" s="46" t="s">
        <v>29</v>
      </c>
      <c r="K2" s="42" t="s">
        <v>30</v>
      </c>
      <c r="L2" s="46" t="s">
        <v>31</v>
      </c>
      <c r="M2" s="42" t="s">
        <v>32</v>
      </c>
      <c r="N2" s="46" t="s">
        <v>33</v>
      </c>
      <c r="O2" s="48" t="s">
        <v>34</v>
      </c>
      <c r="P2" s="1080"/>
      <c r="Q2" s="50" t="s">
        <v>37</v>
      </c>
      <c r="R2" s="50" t="s">
        <v>39</v>
      </c>
      <c r="S2" s="50" t="s">
        <v>40</v>
      </c>
      <c r="T2" s="50" t="s">
        <v>41</v>
      </c>
      <c r="U2" s="50" t="s">
        <v>42</v>
      </c>
      <c r="V2" s="52" t="s">
        <v>43</v>
      </c>
      <c r="W2" s="56" t="s">
        <v>44</v>
      </c>
      <c r="X2" s="58" t="s">
        <v>46</v>
      </c>
      <c r="Y2" s="59" t="s">
        <v>23</v>
      </c>
      <c r="Z2" s="61" t="s">
        <v>43</v>
      </c>
      <c r="AA2" s="56" t="s">
        <v>44</v>
      </c>
      <c r="AB2" s="58" t="s">
        <v>26</v>
      </c>
      <c r="AC2" s="59" t="s">
        <v>28</v>
      </c>
      <c r="AD2" s="61" t="s">
        <v>43</v>
      </c>
      <c r="AE2" s="56" t="s">
        <v>44</v>
      </c>
      <c r="AF2" s="58" t="s">
        <v>29</v>
      </c>
      <c r="AG2" s="59" t="s">
        <v>30</v>
      </c>
      <c r="AH2" s="61" t="s">
        <v>43</v>
      </c>
      <c r="AI2" s="56" t="s">
        <v>44</v>
      </c>
      <c r="AJ2" s="58" t="s">
        <v>31</v>
      </c>
      <c r="AK2" s="59" t="s">
        <v>32</v>
      </c>
      <c r="AL2" s="61" t="s">
        <v>43</v>
      </c>
      <c r="AM2" s="56" t="s">
        <v>44</v>
      </c>
      <c r="AN2" s="58" t="s">
        <v>33</v>
      </c>
      <c r="AO2" s="59" t="s">
        <v>34</v>
      </c>
      <c r="AP2" s="65" t="s">
        <v>37</v>
      </c>
      <c r="AQ2" s="65" t="s">
        <v>39</v>
      </c>
      <c r="AR2" s="65" t="s">
        <v>50</v>
      </c>
      <c r="AS2" s="65" t="s">
        <v>51</v>
      </c>
      <c r="AT2" s="69" t="s">
        <v>52</v>
      </c>
      <c r="AU2" s="73"/>
      <c r="AV2" s="75" t="s">
        <v>55</v>
      </c>
      <c r="AW2" s="77" t="s">
        <v>57</v>
      </c>
      <c r="AX2" s="77" t="s">
        <v>59</v>
      </c>
      <c r="AY2" s="78" t="s">
        <v>43</v>
      </c>
      <c r="AZ2" s="79" t="s">
        <v>44</v>
      </c>
      <c r="BA2" s="80"/>
      <c r="BB2" s="1095"/>
      <c r="BC2" s="1097"/>
      <c r="BD2" s="82"/>
      <c r="BE2" s="1095"/>
      <c r="BF2" s="1071"/>
      <c r="BG2" s="82"/>
      <c r="BH2" s="80"/>
      <c r="BI2" s="84" t="s">
        <v>61</v>
      </c>
      <c r="BJ2" s="86" t="s">
        <v>62</v>
      </c>
      <c r="BK2" s="86"/>
      <c r="BL2" s="1072" t="s">
        <v>63</v>
      </c>
      <c r="BM2" s="1071"/>
      <c r="BN2" s="1071"/>
      <c r="BO2" s="1071"/>
      <c r="BP2" s="1071"/>
      <c r="BQ2" s="1071"/>
      <c r="BR2" s="1071"/>
      <c r="BS2" s="1071"/>
      <c r="BT2" s="86"/>
      <c r="BU2" s="86"/>
    </row>
    <row r="3" spans="1:73" ht="19.5" customHeight="1">
      <c r="A3" s="1073" t="s">
        <v>64</v>
      </c>
      <c r="B3" s="90" t="s">
        <v>65</v>
      </c>
      <c r="C3" s="92">
        <f>COUNTIF('DERS PROGRAMI'!$2:$116,B3)</f>
        <v>0</v>
      </c>
      <c r="D3" s="94">
        <f>COUNTIF('DERS PROGRAMI'!2:116,E3)</f>
        <v>0</v>
      </c>
      <c r="E3" s="96" t="str">
        <f>VLOOKUP(B3,'LİSTE-FORMÜLLER'!B:C,2,0)</f>
        <v>dd</v>
      </c>
      <c r="F3" s="98">
        <f>COUNTIF('DERS PROGRAMI'!5:14,B3)</f>
        <v>0</v>
      </c>
      <c r="G3" s="99">
        <f>COUNTIF('DERS PROGRAMI'!62:70,B3)</f>
        <v>0</v>
      </c>
      <c r="H3" s="101">
        <f>COUNTIF('DERS PROGRAMI'!15:24,B3)</f>
        <v>0</v>
      </c>
      <c r="I3" s="99">
        <f>COUNTIF('DERS PROGRAMI'!71:79,B3)</f>
        <v>0</v>
      </c>
      <c r="J3" s="101">
        <f>COUNTIF('DERS PROGRAMI'!25:34,B3)</f>
        <v>0</v>
      </c>
      <c r="K3" s="99">
        <f>COUNTIF('DERS PROGRAMI'!80:88,B3)</f>
        <v>0</v>
      </c>
      <c r="L3" s="101">
        <f>COUNTIF('DERS PROGRAMI'!35:45,B3)</f>
        <v>0</v>
      </c>
      <c r="M3" s="99">
        <f>COUNTIF('DERS PROGRAMI'!89:97,B3)</f>
        <v>0</v>
      </c>
      <c r="N3" s="101">
        <f>COUNTIF('DERS PROGRAMI'!46:55,B3)</f>
        <v>0</v>
      </c>
      <c r="O3" s="105">
        <f>COUNTIF('DERS PROGRAMI'!98:106,B3)</f>
        <v>0</v>
      </c>
      <c r="P3" s="106">
        <f t="shared" ref="P3:P23" si="0">COUNTIF(Q3:U3,"&gt;0")</f>
        <v>0</v>
      </c>
      <c r="Q3" s="107">
        <f t="shared" ref="Q3:Q23" si="1">SUM(F3:G3)</f>
        <v>0</v>
      </c>
      <c r="R3" s="107">
        <f t="shared" ref="R3:R23" si="2">SUM(H3:I3)</f>
        <v>0</v>
      </c>
      <c r="S3" s="107">
        <f t="shared" ref="S3:S23" si="3">SUM(J3:K3)</f>
        <v>0</v>
      </c>
      <c r="T3" s="107">
        <f t="shared" ref="T3:T23" si="4">SUM(L3:M3)</f>
        <v>0</v>
      </c>
      <c r="U3" s="107">
        <f t="shared" ref="U3:U23" si="5">SUM(N3:O3)</f>
        <v>0</v>
      </c>
      <c r="V3" s="108" t="e">
        <f>COUNTIF('DERS PROGRAMI'!#REF!,E3)</f>
        <v>#REF!</v>
      </c>
      <c r="W3" s="109" t="e">
        <f>COUNTIF('DERS PROGRAMI'!#REF!,E3)</f>
        <v>#REF!</v>
      </c>
      <c r="X3" s="111">
        <f>COUNTIF('DERS PROGRAMI'!$5:$14,E3)</f>
        <v>0</v>
      </c>
      <c r="Y3" s="113">
        <f>COUNTIF('DERS PROGRAMI'!$62:$70,E3)</f>
        <v>0</v>
      </c>
      <c r="Z3" s="114" t="e">
        <f>COUNTIF('DERS PROGRAMI'!#REF!,E3)</f>
        <v>#REF!</v>
      </c>
      <c r="AA3" s="109" t="e">
        <f>COUNTIF('DERS PROGRAMI'!#REF!,E3)</f>
        <v>#REF!</v>
      </c>
      <c r="AB3" s="111">
        <f>COUNTIF('DERS PROGRAMI'!$15:$24,E3)</f>
        <v>0</v>
      </c>
      <c r="AC3" s="113">
        <f>COUNTIF('DERS PROGRAMI'!$71:$79,E3)</f>
        <v>0</v>
      </c>
      <c r="AD3" s="114" t="e">
        <f>COUNTIF('DERS PROGRAMI'!#REF!,E3)</f>
        <v>#REF!</v>
      </c>
      <c r="AE3" s="109" t="e">
        <f>COUNTIF('DERS PROGRAMI'!#REF!,E3)</f>
        <v>#REF!</v>
      </c>
      <c r="AF3" s="111">
        <f>COUNTIF('DERS PROGRAMI'!$25:$34,E3)</f>
        <v>0</v>
      </c>
      <c r="AG3" s="113">
        <f>COUNTIF('DERS PROGRAMI'!$80:$88,E3)</f>
        <v>0</v>
      </c>
      <c r="AH3" s="114" t="e">
        <f>COUNTIF('DERS PROGRAMI'!#REF!,E3)</f>
        <v>#REF!</v>
      </c>
      <c r="AI3" s="109" t="e">
        <f>COUNTIF('DERS PROGRAMI'!#REF!,E3)</f>
        <v>#REF!</v>
      </c>
      <c r="AJ3" s="111">
        <f>COUNTIF('DERS PROGRAMI'!$35:$45,E3)</f>
        <v>0</v>
      </c>
      <c r="AK3" s="113">
        <f>COUNTIF('DERS PROGRAMI'!$89:$97,E3)</f>
        <v>0</v>
      </c>
      <c r="AL3" s="114" t="e">
        <f>COUNTIF('DERS PROGRAMI'!#REF!,E3)</f>
        <v>#REF!</v>
      </c>
      <c r="AM3" s="109" t="e">
        <f>COUNTIF('DERS PROGRAMI'!#REF!,E3)</f>
        <v>#REF!</v>
      </c>
      <c r="AN3" s="111">
        <f>COUNTIF('DERS PROGRAMI'!$46:$55,E3)</f>
        <v>0</v>
      </c>
      <c r="AO3" s="113">
        <f>COUNTIF('DERS PROGRAMI'!$98:$106,E3)</f>
        <v>0</v>
      </c>
      <c r="AP3" s="123">
        <f t="shared" ref="AP3:AP23" si="6">SUM(X3:Y3)</f>
        <v>0</v>
      </c>
      <c r="AQ3" s="125">
        <f t="shared" ref="AQ3:AQ23" si="7">SUM(AB3:AC3)</f>
        <v>0</v>
      </c>
      <c r="AR3" s="125">
        <f t="shared" ref="AR3:AR23" si="8">SUM(AF3:AG3)</f>
        <v>0</v>
      </c>
      <c r="AS3" s="125">
        <f t="shared" ref="AS3:AS23" si="9">SUM(AJ3:AK3)</f>
        <v>0</v>
      </c>
      <c r="AT3" s="127">
        <f t="shared" ref="AT3:AT23" si="10">SUM(AN3:AO3)</f>
        <v>0</v>
      </c>
      <c r="AU3" s="129"/>
      <c r="AV3" s="131">
        <f>COUNTIF('DERS DAĞILIMLARI'!$I:$J,B3)</f>
        <v>2</v>
      </c>
      <c r="AW3" s="133">
        <f>COUNTIF('DERS DAĞILIMLARI'!$I$5:$J$152,B3)</f>
        <v>0</v>
      </c>
      <c r="AX3" s="133">
        <f>COUNTIF('DERS DAĞILIMLARI'!$C$157:$J$188,B3)</f>
        <v>2</v>
      </c>
      <c r="AY3" s="133">
        <f>COUNTIF('DERS DAĞILIMLARI'!$I$193:$I$199,B3)</f>
        <v>0</v>
      </c>
      <c r="AZ3" s="136">
        <f>COUNTIF('DERS DAĞILIMLARI'!$I$209:$I$214,B3)</f>
        <v>0</v>
      </c>
      <c r="BA3" s="138"/>
      <c r="BB3" s="141">
        <f t="shared" ref="BB3:BB23" si="11">VLOOKUP(B3,B:C,2,0)</f>
        <v>0</v>
      </c>
      <c r="BC3" s="143">
        <f t="shared" ref="BC3:BC23" si="12">AW3+AY3+AZ3</f>
        <v>0</v>
      </c>
      <c r="BD3" s="145" t="str">
        <f t="shared" ref="BD3:BD23" si="13">IF(C3=BC3,"DOĞRU","YANLIŞ")</f>
        <v>DOĞRU</v>
      </c>
      <c r="BE3" s="146">
        <f t="shared" ref="BE3:BE23" si="14">SUM(AP3:AT3)</f>
        <v>0</v>
      </c>
      <c r="BF3" s="147" t="e">
        <f>SUM('DERS DAĞILIMLARI'!AB$221)</f>
        <v>#VALUE!</v>
      </c>
      <c r="BG3" s="149" t="e">
        <f t="shared" ref="BG3:BG23" si="15">IF(BE3=BF3,"DOĞRU","YANLIŞ")</f>
        <v>#VALUE!</v>
      </c>
      <c r="BH3" s="147"/>
      <c r="BI3" s="151" t="str">
        <f>IFERROR(VLOOKUP(B3,'LİSTE-FORMÜLLER'!$B$3:$D$43,3,0),"")</f>
        <v>ddursun@sakarya.edu.tr</v>
      </c>
      <c r="BJ3" s="147" t="str">
        <f t="shared" ref="BJ3:BJ49" si="16">CONCATENATE(B3,"&lt;",BI3,"&gt;")</f>
        <v>Prof.Dr. Davut DURSUN&lt;ddursun@sakarya.edu.tr&gt;</v>
      </c>
      <c r="BK3" s="147"/>
      <c r="BL3" s="147" t="e">
        <f>COUNTIF('DERS PROGRAMI'!#REF!,E3)</f>
        <v>#REF!</v>
      </c>
      <c r="BM3" s="147">
        <f>COUNTIF('DERS PROGRAMI'!$E$5:$E$108,E3)</f>
        <v>0</v>
      </c>
      <c r="BN3" s="147" t="e">
        <f>COUNTIF('DERS PROGRAMI'!#REF!,E3)</f>
        <v>#REF!</v>
      </c>
      <c r="BO3" s="147" t="e">
        <f>COUNTIF('DERS PROGRAMI'!#REF!,E3)</f>
        <v>#REF!</v>
      </c>
      <c r="BP3" s="147" t="e">
        <f>COUNTIF('DERS PROGRAMI'!#REF!,E3)</f>
        <v>#REF!</v>
      </c>
      <c r="BQ3" s="147">
        <f>COUNTIF('DERS PROGRAMI'!$J$5:$J$108,E3)</f>
        <v>0</v>
      </c>
      <c r="BR3" s="147" t="e">
        <f>COUNTIF('DERS PROGRAMI'!#REF!,E3)</f>
        <v>#REF!</v>
      </c>
      <c r="BS3" s="147" t="e">
        <f>COUNTIF('DERS PROGRAMI'!#REF!,E3)</f>
        <v>#REF!</v>
      </c>
      <c r="BT3" s="147"/>
      <c r="BU3" s="147"/>
    </row>
    <row r="4" spans="1:73" ht="19.5" customHeight="1">
      <c r="A4" s="1074"/>
      <c r="B4" s="156" t="s">
        <v>70</v>
      </c>
      <c r="C4" s="157">
        <f>COUNTIF('DERS PROGRAMI'!$2:$116,B4)</f>
        <v>6</v>
      </c>
      <c r="D4" s="159">
        <f>COUNTIF('DERS PROGRAMI'!2:116,E4)</f>
        <v>6</v>
      </c>
      <c r="E4" s="161" t="str">
        <f>VLOOKUP(B4,'LİSTE-FORMÜLLER'!B:C,2,0)</f>
        <v>ha</v>
      </c>
      <c r="F4" s="162">
        <f>COUNTIF('DERS PROGRAMI'!5:14,B4)</f>
        <v>2</v>
      </c>
      <c r="G4" s="164">
        <f>COUNTIF('DERS PROGRAMI'!62:70,B4)</f>
        <v>1</v>
      </c>
      <c r="H4" s="166">
        <f>COUNTIF('DERS PROGRAMI'!15:24,B4)</f>
        <v>1</v>
      </c>
      <c r="I4" s="164">
        <f>COUNTIF('DERS PROGRAMI'!71:79,B4)</f>
        <v>2</v>
      </c>
      <c r="J4" s="166">
        <f>COUNTIF('DERS PROGRAMI'!25:34,B4)</f>
        <v>0</v>
      </c>
      <c r="K4" s="164">
        <f>COUNTIF('DERS PROGRAMI'!80:88,B4)</f>
        <v>0</v>
      </c>
      <c r="L4" s="166">
        <f>COUNTIF('DERS PROGRAMI'!35:45,B4)</f>
        <v>0</v>
      </c>
      <c r="M4" s="164">
        <f>COUNTIF('DERS PROGRAMI'!89:97,B4)</f>
        <v>0</v>
      </c>
      <c r="N4" s="166">
        <f>COUNTIF('DERS PROGRAMI'!46:55,B4)</f>
        <v>0</v>
      </c>
      <c r="O4" s="168">
        <f>COUNTIF('DERS PROGRAMI'!98:106,B4)</f>
        <v>0</v>
      </c>
      <c r="P4" s="169">
        <f t="shared" si="0"/>
        <v>2</v>
      </c>
      <c r="Q4" s="170">
        <f t="shared" si="1"/>
        <v>3</v>
      </c>
      <c r="R4" s="170">
        <f t="shared" si="2"/>
        <v>3</v>
      </c>
      <c r="S4" s="170">
        <f t="shared" si="3"/>
        <v>0</v>
      </c>
      <c r="T4" s="170">
        <f t="shared" si="4"/>
        <v>0</v>
      </c>
      <c r="U4" s="170">
        <f t="shared" si="5"/>
        <v>0</v>
      </c>
      <c r="V4" s="171" t="e">
        <f>COUNTIF('DERS PROGRAMI'!#REF!,E4)</f>
        <v>#REF!</v>
      </c>
      <c r="W4" s="173" t="e">
        <f>COUNTIF('DERS PROGRAMI'!#REF!,E4)</f>
        <v>#REF!</v>
      </c>
      <c r="X4" s="176">
        <f>COUNTIF('DERS PROGRAMI'!5:14,E4)</f>
        <v>3</v>
      </c>
      <c r="Y4" s="177">
        <f>COUNTIF('DERS PROGRAMI'!62:70,E4)</f>
        <v>3</v>
      </c>
      <c r="Z4" s="179" t="e">
        <f>COUNTIF('DERS PROGRAMI'!#REF!,E4)</f>
        <v>#REF!</v>
      </c>
      <c r="AA4" s="173" t="e">
        <f>COUNTIF('DERS PROGRAMI'!#REF!,E4)</f>
        <v>#REF!</v>
      </c>
      <c r="AB4" s="176">
        <f>COUNTIF('DERS PROGRAMI'!15:24,E4)</f>
        <v>0</v>
      </c>
      <c r="AC4" s="177">
        <f>COUNTIF('DERS PROGRAMI'!71:79,E4)</f>
        <v>0</v>
      </c>
      <c r="AD4" s="179" t="e">
        <f>COUNTIF('DERS PROGRAMI'!#REF!,E4)</f>
        <v>#REF!</v>
      </c>
      <c r="AE4" s="173" t="e">
        <f>COUNTIF('DERS PROGRAMI'!#REF!,E4)</f>
        <v>#REF!</v>
      </c>
      <c r="AF4" s="176">
        <f>COUNTIF('DERS PROGRAMI'!25:34,E4)</f>
        <v>0</v>
      </c>
      <c r="AG4" s="177">
        <f>COUNTIF('DERS PROGRAMI'!80:88,E4)</f>
        <v>0</v>
      </c>
      <c r="AH4" s="179" t="e">
        <f>COUNTIF('DERS PROGRAMI'!#REF!,E4)</f>
        <v>#REF!</v>
      </c>
      <c r="AI4" s="173" t="e">
        <f>COUNTIF('DERS PROGRAMI'!#REF!,E4)</f>
        <v>#REF!</v>
      </c>
      <c r="AJ4" s="176">
        <f>COUNTIF('DERS PROGRAMI'!35:45,E4)</f>
        <v>0</v>
      </c>
      <c r="AK4" s="177">
        <f>COUNTIF('DERS PROGRAMI'!89:97,E4)</f>
        <v>0</v>
      </c>
      <c r="AL4" s="179" t="e">
        <f>COUNTIF('DERS PROGRAMI'!#REF!,E4)</f>
        <v>#REF!</v>
      </c>
      <c r="AM4" s="173" t="e">
        <f>COUNTIF('DERS PROGRAMI'!#REF!,E4)</f>
        <v>#REF!</v>
      </c>
      <c r="AN4" s="176">
        <f>COUNTIF('DERS PROGRAMI'!46:55,E4)</f>
        <v>0</v>
      </c>
      <c r="AO4" s="177">
        <f>COUNTIF('DERS PROGRAMI'!98:106,E4)</f>
        <v>0</v>
      </c>
      <c r="AP4" s="183">
        <f t="shared" si="6"/>
        <v>6</v>
      </c>
      <c r="AQ4" s="184">
        <f t="shared" si="7"/>
        <v>0</v>
      </c>
      <c r="AR4" s="184">
        <f t="shared" si="8"/>
        <v>0</v>
      </c>
      <c r="AS4" s="184">
        <f t="shared" si="9"/>
        <v>0</v>
      </c>
      <c r="AT4" s="185">
        <f t="shared" si="10"/>
        <v>0</v>
      </c>
      <c r="AU4" s="186"/>
      <c r="AV4" s="187">
        <f>COUNTIF('DERS DAĞILIMLARI'!$I:$J,B4)</f>
        <v>6</v>
      </c>
      <c r="AW4" s="188">
        <f>COUNTIF('DERS DAĞILIMLARI'!$I$5:$J$152,B4)</f>
        <v>6</v>
      </c>
      <c r="AX4" s="133">
        <f>COUNTIF('DERS DAĞILIMLARI'!$C$157:$J$188,B4)</f>
        <v>0</v>
      </c>
      <c r="AY4" s="188">
        <f>COUNTIF('DERS DAĞILIMLARI'!$I$193:$I$199,B4)</f>
        <v>0</v>
      </c>
      <c r="AZ4" s="189">
        <f>COUNTIF('DERS DAĞILIMLARI'!$I$209:$I$214,B4)</f>
        <v>0</v>
      </c>
      <c r="BA4" s="190"/>
      <c r="BB4" s="191">
        <f t="shared" si="11"/>
        <v>6</v>
      </c>
      <c r="BC4" s="192">
        <f t="shared" si="12"/>
        <v>6</v>
      </c>
      <c r="BD4" s="193" t="str">
        <f t="shared" si="13"/>
        <v>DOĞRU</v>
      </c>
      <c r="BE4" s="194">
        <f t="shared" si="14"/>
        <v>6</v>
      </c>
      <c r="BF4" s="195" t="e">
        <f>SUM('DERS DAĞILIMLARI'!AC$221)</f>
        <v>#VALUE!</v>
      </c>
      <c r="BG4" s="197" t="e">
        <f t="shared" si="15"/>
        <v>#VALUE!</v>
      </c>
      <c r="BH4" s="195"/>
      <c r="BI4" s="198" t="str">
        <f>IFERROR(VLOOKUP(B4,'LİSTE-FORMÜLLER'!$B$3:$D$43,3,0),"")</f>
        <v>al@sakarya.edu.tr</v>
      </c>
      <c r="BJ4" s="195" t="str">
        <f t="shared" si="16"/>
        <v>Prof.Dr. Hamza AL&lt;al@sakarya.edu.tr&gt;</v>
      </c>
      <c r="BK4" s="195"/>
      <c r="BL4" s="195" t="e">
        <f>COUNTIF('DERS PROGRAMI'!#REF!,E4)</f>
        <v>#REF!</v>
      </c>
      <c r="BM4" s="195">
        <f>COUNTIF('DERS PROGRAMI'!$E$5:$E$108,E4)</f>
        <v>0</v>
      </c>
      <c r="BN4" s="195" t="e">
        <f>COUNTIF('DERS PROGRAMI'!#REF!,E4)</f>
        <v>#REF!</v>
      </c>
      <c r="BO4" s="195" t="e">
        <f>COUNTIF('DERS PROGRAMI'!#REF!,E4)</f>
        <v>#REF!</v>
      </c>
      <c r="BP4" s="195" t="e">
        <f>COUNTIF('DERS PROGRAMI'!#REF!,E4)</f>
        <v>#REF!</v>
      </c>
      <c r="BQ4" s="195">
        <f>COUNTIF('DERS PROGRAMI'!$J$5:$J$108,E4)</f>
        <v>6</v>
      </c>
      <c r="BR4" s="195" t="e">
        <f>COUNTIF('DERS PROGRAMI'!#REF!,E4)</f>
        <v>#REF!</v>
      </c>
      <c r="BS4" s="195" t="e">
        <f>COUNTIF('DERS PROGRAMI'!#REF!,E4)</f>
        <v>#REF!</v>
      </c>
      <c r="BT4" s="195"/>
      <c r="BU4" s="195"/>
    </row>
    <row r="5" spans="1:73" ht="19.5" customHeight="1">
      <c r="A5" s="1074"/>
      <c r="B5" s="90" t="s">
        <v>75</v>
      </c>
      <c r="C5" s="92">
        <f>COUNTIF('DERS PROGRAMI'!$2:$116,B5)</f>
        <v>4</v>
      </c>
      <c r="D5" s="94">
        <f>COUNTIF('DERS PROGRAMI'!2:116,E5)</f>
        <v>0</v>
      </c>
      <c r="E5" s="96" t="str">
        <f>VLOOKUP(B5,'LİSTE-FORMÜLLER'!B:C,2,0)</f>
        <v>me</v>
      </c>
      <c r="F5" s="98">
        <f>COUNTIF('DERS PROGRAMI'!5:14,B5)</f>
        <v>1</v>
      </c>
      <c r="G5" s="99">
        <f>COUNTIF('DERS PROGRAMI'!62:70,B5)</f>
        <v>1</v>
      </c>
      <c r="H5" s="101">
        <f>COUNTIF('DERS PROGRAMI'!15:24,B5)</f>
        <v>1</v>
      </c>
      <c r="I5" s="99">
        <f>COUNTIF('DERS PROGRAMI'!71:79,B5)</f>
        <v>1</v>
      </c>
      <c r="J5" s="101">
        <f>COUNTIF('DERS PROGRAMI'!25:34,B5)</f>
        <v>0</v>
      </c>
      <c r="K5" s="99">
        <f>COUNTIF('DERS PROGRAMI'!80:88,B5)</f>
        <v>0</v>
      </c>
      <c r="L5" s="101">
        <f>COUNTIF('DERS PROGRAMI'!35:45,B5)</f>
        <v>0</v>
      </c>
      <c r="M5" s="99">
        <f>COUNTIF('DERS PROGRAMI'!89:97,B5)</f>
        <v>0</v>
      </c>
      <c r="N5" s="101">
        <f>COUNTIF('DERS PROGRAMI'!46:55,B5)</f>
        <v>0</v>
      </c>
      <c r="O5" s="105">
        <f>COUNTIF('DERS PROGRAMI'!98:106,B5)</f>
        <v>0</v>
      </c>
      <c r="P5" s="106">
        <f t="shared" si="0"/>
        <v>2</v>
      </c>
      <c r="Q5" s="107">
        <f t="shared" si="1"/>
        <v>2</v>
      </c>
      <c r="R5" s="107">
        <f t="shared" si="2"/>
        <v>2</v>
      </c>
      <c r="S5" s="107">
        <f t="shared" si="3"/>
        <v>0</v>
      </c>
      <c r="T5" s="107">
        <f t="shared" si="4"/>
        <v>0</v>
      </c>
      <c r="U5" s="107">
        <f t="shared" si="5"/>
        <v>0</v>
      </c>
      <c r="V5" s="108" t="e">
        <f>COUNTIF('DERS PROGRAMI'!#REF!,E5)</f>
        <v>#REF!</v>
      </c>
      <c r="W5" s="109" t="e">
        <f>COUNTIF('DERS PROGRAMI'!#REF!,E5)</f>
        <v>#REF!</v>
      </c>
      <c r="X5" s="111">
        <f>COUNTIF('DERS PROGRAMI'!5:14,E5)</f>
        <v>0</v>
      </c>
      <c r="Y5" s="113">
        <f>COUNTIF('DERS PROGRAMI'!62:70,E5)</f>
        <v>0</v>
      </c>
      <c r="Z5" s="114" t="e">
        <f>COUNTIF('DERS PROGRAMI'!#REF!,E5)</f>
        <v>#REF!</v>
      </c>
      <c r="AA5" s="109" t="e">
        <f>COUNTIF('DERS PROGRAMI'!#REF!,E5)</f>
        <v>#REF!</v>
      </c>
      <c r="AB5" s="111">
        <f>COUNTIF('DERS PROGRAMI'!15:24,E5)</f>
        <v>0</v>
      </c>
      <c r="AC5" s="113">
        <f>COUNTIF('DERS PROGRAMI'!71:79,E5)</f>
        <v>0</v>
      </c>
      <c r="AD5" s="114" t="e">
        <f>COUNTIF('DERS PROGRAMI'!#REF!,E5)</f>
        <v>#REF!</v>
      </c>
      <c r="AE5" s="109" t="e">
        <f>COUNTIF('DERS PROGRAMI'!#REF!,E5)</f>
        <v>#REF!</v>
      </c>
      <c r="AF5" s="111">
        <f>COUNTIF('DERS PROGRAMI'!25:34,E5)</f>
        <v>0</v>
      </c>
      <c r="AG5" s="113">
        <f>COUNTIF('DERS PROGRAMI'!80:88,E5)</f>
        <v>0</v>
      </c>
      <c r="AH5" s="114" t="e">
        <f>COUNTIF('DERS PROGRAMI'!#REF!,E5)</f>
        <v>#REF!</v>
      </c>
      <c r="AI5" s="109" t="e">
        <f>COUNTIF('DERS PROGRAMI'!#REF!,E5)</f>
        <v>#REF!</v>
      </c>
      <c r="AJ5" s="111">
        <f>COUNTIF('DERS PROGRAMI'!35:45,E5)</f>
        <v>0</v>
      </c>
      <c r="AK5" s="113">
        <f>COUNTIF('DERS PROGRAMI'!89:97,E5)</f>
        <v>0</v>
      </c>
      <c r="AL5" s="114" t="e">
        <f>COUNTIF('DERS PROGRAMI'!#REF!,E5)</f>
        <v>#REF!</v>
      </c>
      <c r="AM5" s="109" t="e">
        <f>COUNTIF('DERS PROGRAMI'!#REF!,E5)</f>
        <v>#REF!</v>
      </c>
      <c r="AN5" s="111">
        <f>COUNTIF('DERS PROGRAMI'!46:55,E5)</f>
        <v>0</v>
      </c>
      <c r="AO5" s="113">
        <f>COUNTIF('DERS PROGRAMI'!98:106,E5)</f>
        <v>0</v>
      </c>
      <c r="AP5" s="123">
        <f t="shared" si="6"/>
        <v>0</v>
      </c>
      <c r="AQ5" s="125">
        <f t="shared" si="7"/>
        <v>0</v>
      </c>
      <c r="AR5" s="125">
        <f t="shared" si="8"/>
        <v>0</v>
      </c>
      <c r="AS5" s="125">
        <f t="shared" si="9"/>
        <v>0</v>
      </c>
      <c r="AT5" s="127">
        <f t="shared" si="10"/>
        <v>0</v>
      </c>
      <c r="AU5" s="129"/>
      <c r="AV5" s="131">
        <f>COUNTIF('DERS DAĞILIMLARI'!$I:$J,B5)</f>
        <v>4</v>
      </c>
      <c r="AW5" s="133">
        <f>COUNTIF('DERS DAĞILIMLARI'!$I$5:$J$152,B5)</f>
        <v>4</v>
      </c>
      <c r="AX5" s="133">
        <f>COUNTIF('DERS DAĞILIMLARI'!$C$157:$J$188,B5)</f>
        <v>0</v>
      </c>
      <c r="AY5" s="133">
        <f>COUNTIF('DERS DAĞILIMLARI'!$I$193:$I$199,B5)</f>
        <v>0</v>
      </c>
      <c r="AZ5" s="136">
        <f>COUNTIF('DERS DAĞILIMLARI'!$I$209:$I$214,B5)</f>
        <v>0</v>
      </c>
      <c r="BA5" s="138"/>
      <c r="BB5" s="141">
        <f t="shared" si="11"/>
        <v>4</v>
      </c>
      <c r="BC5" s="143">
        <f t="shared" si="12"/>
        <v>4</v>
      </c>
      <c r="BD5" s="145" t="str">
        <f t="shared" si="13"/>
        <v>DOĞRU</v>
      </c>
      <c r="BE5" s="146">
        <f t="shared" si="14"/>
        <v>0</v>
      </c>
      <c r="BF5" s="147" t="e">
        <f>SUM('DERS DAĞILIMLARI'!AD$221)</f>
        <v>#VALUE!</v>
      </c>
      <c r="BG5" s="149" t="e">
        <f t="shared" si="15"/>
        <v>#VALUE!</v>
      </c>
      <c r="BH5" s="147"/>
      <c r="BI5" s="151" t="str">
        <f>IFERROR(VLOOKUP(B5,'LİSTE-FORMÜLLER'!$B$3:$D$43,3,0),"")</f>
        <v>eken@sakarya.edu.tr</v>
      </c>
      <c r="BJ5" s="147" t="str">
        <f t="shared" si="16"/>
        <v>Prof.Dr. Musa EKEN&lt;eken@sakarya.edu.tr&gt;</v>
      </c>
      <c r="BK5" s="147"/>
      <c r="BL5" s="147" t="e">
        <f>COUNTIF('DERS PROGRAMI'!#REF!,E5)</f>
        <v>#REF!</v>
      </c>
      <c r="BM5" s="147">
        <f>COUNTIF('DERS PROGRAMI'!$E$5:$E$108,E5)</f>
        <v>0</v>
      </c>
      <c r="BN5" s="147" t="e">
        <f>COUNTIF('DERS PROGRAMI'!#REF!,E5)</f>
        <v>#REF!</v>
      </c>
      <c r="BO5" s="147" t="e">
        <f>COUNTIF('DERS PROGRAMI'!#REF!,E5)</f>
        <v>#REF!</v>
      </c>
      <c r="BP5" s="147" t="e">
        <f>COUNTIF('DERS PROGRAMI'!#REF!,E5)</f>
        <v>#REF!</v>
      </c>
      <c r="BQ5" s="147">
        <f>COUNTIF('DERS PROGRAMI'!$J$5:$J$108,E5)</f>
        <v>0</v>
      </c>
      <c r="BR5" s="147" t="e">
        <f>COUNTIF('DERS PROGRAMI'!#REF!,E5)</f>
        <v>#REF!</v>
      </c>
      <c r="BS5" s="147" t="e">
        <f>COUNTIF('DERS PROGRAMI'!#REF!,E5)</f>
        <v>#REF!</v>
      </c>
      <c r="BT5" s="147"/>
      <c r="BU5" s="147"/>
    </row>
    <row r="6" spans="1:73" ht="19.5" customHeight="1">
      <c r="A6" s="1074"/>
      <c r="B6" s="156" t="s">
        <v>86</v>
      </c>
      <c r="C6" s="157">
        <f>COUNTIF('DERS PROGRAMI'!$2:$116,B6)</f>
        <v>5</v>
      </c>
      <c r="D6" s="159">
        <f>COUNTIF('DERS PROGRAMI'!2:116,E6)</f>
        <v>6</v>
      </c>
      <c r="E6" s="161" t="str">
        <f>VLOOKUP(B6,'LİSTE-FORMÜLLER'!B:C,2,0)</f>
        <v>hia</v>
      </c>
      <c r="F6" s="162">
        <f>COUNTIF('DERS PROGRAMI'!5:14,B6)</f>
        <v>0</v>
      </c>
      <c r="G6" s="164">
        <f>COUNTIF('DERS PROGRAMI'!62:70,B6)</f>
        <v>0</v>
      </c>
      <c r="H6" s="166">
        <f>COUNTIF('DERS PROGRAMI'!15:24,B6)</f>
        <v>0</v>
      </c>
      <c r="I6" s="164">
        <f>COUNTIF('DERS PROGRAMI'!71:79,B6)</f>
        <v>0</v>
      </c>
      <c r="J6" s="166">
        <f>COUNTIF('DERS PROGRAMI'!25:34,B6)</f>
        <v>0</v>
      </c>
      <c r="K6" s="164">
        <f>COUNTIF('DERS PROGRAMI'!80:88,B6)</f>
        <v>1</v>
      </c>
      <c r="L6" s="166">
        <f>COUNTIF('DERS PROGRAMI'!35:45,B6)</f>
        <v>1</v>
      </c>
      <c r="M6" s="164">
        <f>COUNTIF('DERS PROGRAMI'!89:97,B6)</f>
        <v>1</v>
      </c>
      <c r="N6" s="166">
        <f>COUNTIF('DERS PROGRAMI'!46:55,B6)</f>
        <v>1</v>
      </c>
      <c r="O6" s="168">
        <f>COUNTIF('DERS PROGRAMI'!98:106,B6)</f>
        <v>1</v>
      </c>
      <c r="P6" s="169">
        <f t="shared" si="0"/>
        <v>3</v>
      </c>
      <c r="Q6" s="170">
        <f t="shared" si="1"/>
        <v>0</v>
      </c>
      <c r="R6" s="170">
        <f t="shared" si="2"/>
        <v>0</v>
      </c>
      <c r="S6" s="170">
        <f t="shared" si="3"/>
        <v>1</v>
      </c>
      <c r="T6" s="170">
        <f t="shared" si="4"/>
        <v>2</v>
      </c>
      <c r="U6" s="170">
        <f t="shared" si="5"/>
        <v>2</v>
      </c>
      <c r="V6" s="171" t="e">
        <f>COUNTIF('DERS PROGRAMI'!#REF!,E6)</f>
        <v>#REF!</v>
      </c>
      <c r="W6" s="173" t="e">
        <f>COUNTIF('DERS PROGRAMI'!#REF!,E6)</f>
        <v>#REF!</v>
      </c>
      <c r="X6" s="176">
        <f>COUNTIF('DERS PROGRAMI'!5:14,E6)</f>
        <v>0</v>
      </c>
      <c r="Y6" s="177">
        <f>COUNTIF('DERS PROGRAMI'!62:70,E6)</f>
        <v>0</v>
      </c>
      <c r="Z6" s="179" t="e">
        <f>COUNTIF('DERS PROGRAMI'!#REF!,E6)</f>
        <v>#REF!</v>
      </c>
      <c r="AA6" s="173" t="e">
        <f>COUNTIF('DERS PROGRAMI'!#REF!,E6)</f>
        <v>#REF!</v>
      </c>
      <c r="AB6" s="176">
        <f>COUNTIF('DERS PROGRAMI'!15:24,E6)</f>
        <v>0</v>
      </c>
      <c r="AC6" s="177">
        <f>COUNTIF('DERS PROGRAMI'!71:79,E6)</f>
        <v>0</v>
      </c>
      <c r="AD6" s="179" t="e">
        <f>COUNTIF('DERS PROGRAMI'!#REF!,E6)</f>
        <v>#REF!</v>
      </c>
      <c r="AE6" s="173" t="e">
        <f>COUNTIF('DERS PROGRAMI'!#REF!,E6)</f>
        <v>#REF!</v>
      </c>
      <c r="AF6" s="176">
        <f>COUNTIF('DERS PROGRAMI'!25:34,E6)</f>
        <v>0</v>
      </c>
      <c r="AG6" s="177">
        <f>COUNTIF('DERS PROGRAMI'!80:88,E6)</f>
        <v>0</v>
      </c>
      <c r="AH6" s="179" t="e">
        <f>COUNTIF('DERS PROGRAMI'!#REF!,E6)</f>
        <v>#REF!</v>
      </c>
      <c r="AI6" s="173" t="e">
        <f>COUNTIF('DERS PROGRAMI'!#REF!,E6)</f>
        <v>#REF!</v>
      </c>
      <c r="AJ6" s="176">
        <f>COUNTIF('DERS PROGRAMI'!35:45,E6)</f>
        <v>0</v>
      </c>
      <c r="AK6" s="177">
        <f>COUNTIF('DERS PROGRAMI'!89:97,E6)</f>
        <v>0</v>
      </c>
      <c r="AL6" s="179" t="e">
        <f>COUNTIF('DERS PROGRAMI'!#REF!,E6)</f>
        <v>#REF!</v>
      </c>
      <c r="AM6" s="173" t="e">
        <f>COUNTIF('DERS PROGRAMI'!#REF!,E6)</f>
        <v>#REF!</v>
      </c>
      <c r="AN6" s="176">
        <f>COUNTIF('DERS PROGRAMI'!46:55,E6)</f>
        <v>3</v>
      </c>
      <c r="AO6" s="177">
        <f>COUNTIF('DERS PROGRAMI'!98:106,E6)</f>
        <v>3</v>
      </c>
      <c r="AP6" s="183">
        <f t="shared" si="6"/>
        <v>0</v>
      </c>
      <c r="AQ6" s="184">
        <f t="shared" si="7"/>
        <v>0</v>
      </c>
      <c r="AR6" s="184">
        <f t="shared" si="8"/>
        <v>0</v>
      </c>
      <c r="AS6" s="184">
        <f t="shared" si="9"/>
        <v>0</v>
      </c>
      <c r="AT6" s="185">
        <f t="shared" si="10"/>
        <v>6</v>
      </c>
      <c r="AU6" s="186"/>
      <c r="AV6" s="187">
        <f>COUNTIF('DERS DAĞILIMLARI'!$I:$J,B6)</f>
        <v>6</v>
      </c>
      <c r="AW6" s="188">
        <f>COUNTIF('DERS DAĞILIMLARI'!$I$5:$J$152,B6)</f>
        <v>6</v>
      </c>
      <c r="AX6" s="133">
        <f>COUNTIF('DERS DAĞILIMLARI'!$C$157:$J$188,B6)</f>
        <v>0</v>
      </c>
      <c r="AY6" s="188">
        <f>COUNTIF('DERS DAĞILIMLARI'!$I$193:$I$199,B6)</f>
        <v>0</v>
      </c>
      <c r="AZ6" s="189">
        <f>COUNTIF('DERS DAĞILIMLARI'!$I$209:$I$214,B6)</f>
        <v>0</v>
      </c>
      <c r="BA6" s="190"/>
      <c r="BB6" s="191">
        <f t="shared" si="11"/>
        <v>5</v>
      </c>
      <c r="BC6" s="192">
        <f t="shared" si="12"/>
        <v>6</v>
      </c>
      <c r="BD6" s="193" t="str">
        <f t="shared" si="13"/>
        <v>YANLIŞ</v>
      </c>
      <c r="BE6" s="194">
        <f t="shared" si="14"/>
        <v>6</v>
      </c>
      <c r="BF6" s="195" t="e">
        <f>SUM('DERS DAĞILIMLARI'!AE$221)</f>
        <v>#VALUE!</v>
      </c>
      <c r="BG6" s="197" t="e">
        <f t="shared" si="15"/>
        <v>#VALUE!</v>
      </c>
      <c r="BH6" s="195"/>
      <c r="BI6" s="198" t="str">
        <f>IFERROR(VLOOKUP(B6,'LİSTE-FORMÜLLER'!$B$3:$D$43,3,0),"")</f>
        <v>haydinli@sakarya.edu.tr</v>
      </c>
      <c r="BJ6" s="195" t="str">
        <f t="shared" si="16"/>
        <v>Prof.Dr. Halil İbrahim AYDINLI&lt;haydinli@sakarya.edu.tr&gt;</v>
      </c>
      <c r="BK6" s="195"/>
      <c r="BL6" s="195" t="e">
        <f>COUNTIF('DERS PROGRAMI'!#REF!,E6)</f>
        <v>#REF!</v>
      </c>
      <c r="BM6" s="195">
        <f>COUNTIF('DERS PROGRAMI'!$E$5:$E$108,E6)</f>
        <v>0</v>
      </c>
      <c r="BN6" s="195" t="e">
        <f>COUNTIF('DERS PROGRAMI'!#REF!,E6)</f>
        <v>#REF!</v>
      </c>
      <c r="BO6" s="195" t="e">
        <f>COUNTIF('DERS PROGRAMI'!#REF!,E6)</f>
        <v>#REF!</v>
      </c>
      <c r="BP6" s="195" t="e">
        <f>COUNTIF('DERS PROGRAMI'!#REF!,E6)</f>
        <v>#REF!</v>
      </c>
      <c r="BQ6" s="195">
        <f>COUNTIF('DERS PROGRAMI'!$J$5:$J$108,E6)</f>
        <v>6</v>
      </c>
      <c r="BR6" s="195" t="e">
        <f>COUNTIF('DERS PROGRAMI'!#REF!,E6)</f>
        <v>#REF!</v>
      </c>
      <c r="BS6" s="195" t="e">
        <f>COUNTIF('DERS PROGRAMI'!#REF!,E6)</f>
        <v>#REF!</v>
      </c>
      <c r="BT6" s="195"/>
      <c r="BU6" s="195"/>
    </row>
    <row r="7" spans="1:73" ht="19.5" customHeight="1">
      <c r="A7" s="1074"/>
      <c r="B7" s="90" t="s">
        <v>77</v>
      </c>
      <c r="C7" s="92">
        <f>COUNTIF('DERS PROGRAMI'!$2:$116,B7)</f>
        <v>2</v>
      </c>
      <c r="D7" s="94">
        <f>COUNTIF('DERS PROGRAMI'!2:116,E7)</f>
        <v>6</v>
      </c>
      <c r="E7" s="96" t="str">
        <f>VLOOKUP(B7,'LİSTE-FORMÜLLER'!B:C,2,0)</f>
        <v>bb</v>
      </c>
      <c r="F7" s="98">
        <f>COUNTIF('DERS PROGRAMI'!5:14,B7)</f>
        <v>1</v>
      </c>
      <c r="G7" s="99">
        <f>COUNTIF('DERS PROGRAMI'!62:70,B7)</f>
        <v>0</v>
      </c>
      <c r="H7" s="101">
        <f>COUNTIF('DERS PROGRAMI'!15:24,B7)</f>
        <v>0</v>
      </c>
      <c r="I7" s="99">
        <f>COUNTIF('DERS PROGRAMI'!71:79,B7)</f>
        <v>0</v>
      </c>
      <c r="J7" s="101">
        <f>COUNTIF('DERS PROGRAMI'!25:34,B7)</f>
        <v>0</v>
      </c>
      <c r="K7" s="99">
        <f>COUNTIF('DERS PROGRAMI'!80:88,B7)</f>
        <v>0</v>
      </c>
      <c r="L7" s="101">
        <f>COUNTIF('DERS PROGRAMI'!35:45,B7)</f>
        <v>0</v>
      </c>
      <c r="M7" s="99">
        <f>COUNTIF('DERS PROGRAMI'!89:97,B7)</f>
        <v>1</v>
      </c>
      <c r="N7" s="101">
        <f>COUNTIF('DERS PROGRAMI'!46:55,B7)</f>
        <v>0</v>
      </c>
      <c r="O7" s="105">
        <f>COUNTIF('DERS PROGRAMI'!98:106,B7)</f>
        <v>0</v>
      </c>
      <c r="P7" s="106">
        <f t="shared" si="0"/>
        <v>2</v>
      </c>
      <c r="Q7" s="107">
        <f t="shared" si="1"/>
        <v>1</v>
      </c>
      <c r="R7" s="107">
        <f t="shared" si="2"/>
        <v>0</v>
      </c>
      <c r="S7" s="107">
        <f t="shared" si="3"/>
        <v>0</v>
      </c>
      <c r="T7" s="107">
        <f t="shared" si="4"/>
        <v>1</v>
      </c>
      <c r="U7" s="107">
        <f t="shared" si="5"/>
        <v>0</v>
      </c>
      <c r="V7" s="108" t="e">
        <f>COUNTIF('DERS PROGRAMI'!#REF!,E7)</f>
        <v>#REF!</v>
      </c>
      <c r="W7" s="109" t="e">
        <f>COUNTIF('DERS PROGRAMI'!#REF!,E7)</f>
        <v>#REF!</v>
      </c>
      <c r="X7" s="111">
        <f>COUNTIF('DERS PROGRAMI'!5:14,E7)</f>
        <v>3</v>
      </c>
      <c r="Y7" s="113">
        <f>COUNTIF('DERS PROGRAMI'!62:70,E7)</f>
        <v>0</v>
      </c>
      <c r="Z7" s="114" t="e">
        <f>COUNTIF('DERS PROGRAMI'!#REF!,E7)</f>
        <v>#REF!</v>
      </c>
      <c r="AA7" s="109" t="e">
        <f>COUNTIF('DERS PROGRAMI'!#REF!,E7)</f>
        <v>#REF!</v>
      </c>
      <c r="AB7" s="111">
        <f>COUNTIF('DERS PROGRAMI'!15:24,E7)</f>
        <v>0</v>
      </c>
      <c r="AC7" s="113">
        <f>COUNTIF('DERS PROGRAMI'!71:79,E7)</f>
        <v>0</v>
      </c>
      <c r="AD7" s="114" t="e">
        <f>COUNTIF('DERS PROGRAMI'!#REF!,E7)</f>
        <v>#REF!</v>
      </c>
      <c r="AE7" s="109" t="e">
        <f>COUNTIF('DERS PROGRAMI'!#REF!,E7)</f>
        <v>#REF!</v>
      </c>
      <c r="AF7" s="111">
        <f>COUNTIF('DERS PROGRAMI'!25:34,E7)</f>
        <v>0</v>
      </c>
      <c r="AG7" s="113">
        <f>COUNTIF('DERS PROGRAMI'!80:88,E7)</f>
        <v>0</v>
      </c>
      <c r="AH7" s="114" t="e">
        <f>COUNTIF('DERS PROGRAMI'!#REF!,E7)</f>
        <v>#REF!</v>
      </c>
      <c r="AI7" s="109" t="e">
        <f>COUNTIF('DERS PROGRAMI'!#REF!,E7)</f>
        <v>#REF!</v>
      </c>
      <c r="AJ7" s="111">
        <f>COUNTIF('DERS PROGRAMI'!35:45,E7)</f>
        <v>0</v>
      </c>
      <c r="AK7" s="113">
        <f>COUNTIF('DERS PROGRAMI'!89:97,E7)</f>
        <v>3</v>
      </c>
      <c r="AL7" s="114" t="e">
        <f>COUNTIF('DERS PROGRAMI'!#REF!,E7)</f>
        <v>#REF!</v>
      </c>
      <c r="AM7" s="109" t="e">
        <f>COUNTIF('DERS PROGRAMI'!#REF!,E7)</f>
        <v>#REF!</v>
      </c>
      <c r="AN7" s="111">
        <f>COUNTIF('DERS PROGRAMI'!46:55,E7)</f>
        <v>0</v>
      </c>
      <c r="AO7" s="113">
        <f>COUNTIF('DERS PROGRAMI'!98:106,E7)</f>
        <v>0</v>
      </c>
      <c r="AP7" s="123">
        <f t="shared" si="6"/>
        <v>3</v>
      </c>
      <c r="AQ7" s="125">
        <f t="shared" si="7"/>
        <v>0</v>
      </c>
      <c r="AR7" s="125">
        <f t="shared" si="8"/>
        <v>0</v>
      </c>
      <c r="AS7" s="125">
        <f t="shared" si="9"/>
        <v>3</v>
      </c>
      <c r="AT7" s="127">
        <f t="shared" si="10"/>
        <v>0</v>
      </c>
      <c r="AU7" s="129"/>
      <c r="AV7" s="131">
        <f>COUNTIF('DERS DAĞILIMLARI'!$I:$J,B7)</f>
        <v>2</v>
      </c>
      <c r="AW7" s="133">
        <f>COUNTIF('DERS DAĞILIMLARI'!$I$5:$J$152,B7)</f>
        <v>2</v>
      </c>
      <c r="AX7" s="133">
        <f>COUNTIF('DERS DAĞILIMLARI'!$C$157:$J$188,B7)</f>
        <v>0</v>
      </c>
      <c r="AY7" s="133">
        <f>COUNTIF('DERS DAĞILIMLARI'!$I$193:$I$199,B7)</f>
        <v>0</v>
      </c>
      <c r="AZ7" s="136">
        <f>COUNTIF('DERS DAĞILIMLARI'!$I$209:$I$214,B7)</f>
        <v>0</v>
      </c>
      <c r="BA7" s="138"/>
      <c r="BB7" s="141">
        <f t="shared" si="11"/>
        <v>2</v>
      </c>
      <c r="BC7" s="143">
        <f t="shared" si="12"/>
        <v>2</v>
      </c>
      <c r="BD7" s="145" t="str">
        <f t="shared" si="13"/>
        <v>DOĞRU</v>
      </c>
      <c r="BE7" s="146">
        <f t="shared" si="14"/>
        <v>6</v>
      </c>
      <c r="BF7" s="147" t="e">
        <f>SUM('DERS DAĞILIMLARI'!AF$221)</f>
        <v>#VALUE!</v>
      </c>
      <c r="BG7" s="149" t="e">
        <f t="shared" si="15"/>
        <v>#VALUE!</v>
      </c>
      <c r="BH7" s="147"/>
      <c r="BI7" s="151" t="str">
        <f>IFERROR(VLOOKUP(B7,'LİSTE-FORMÜLLER'!$B$3:$D$43,3,0),"")</f>
        <v>bbezci@sakarya.edu.tr&gt;, &lt;sonert@sakarya.edu.tr</v>
      </c>
      <c r="BJ7" s="147" t="str">
        <f t="shared" si="16"/>
        <v>Prof.Dr. Bünyamin BEZCİ&lt;bbezci@sakarya.edu.tr&gt;, &lt;sonert@sakarya.edu.tr&gt;</v>
      </c>
      <c r="BK7" s="147"/>
      <c r="BL7" s="147" t="e">
        <f>COUNTIF('DERS PROGRAMI'!#REF!,E7)</f>
        <v>#REF!</v>
      </c>
      <c r="BM7" s="147">
        <f>COUNTIF('DERS PROGRAMI'!$E$5:$E$108,E7)</f>
        <v>0</v>
      </c>
      <c r="BN7" s="147" t="e">
        <f>COUNTIF('DERS PROGRAMI'!#REF!,E7)</f>
        <v>#REF!</v>
      </c>
      <c r="BO7" s="147" t="e">
        <f>COUNTIF('DERS PROGRAMI'!#REF!,E7)</f>
        <v>#REF!</v>
      </c>
      <c r="BP7" s="147" t="e">
        <f>COUNTIF('DERS PROGRAMI'!#REF!,E7)</f>
        <v>#REF!</v>
      </c>
      <c r="BQ7" s="147">
        <f>COUNTIF('DERS PROGRAMI'!$J$5:$J$108,E7)</f>
        <v>6</v>
      </c>
      <c r="BR7" s="147" t="e">
        <f>COUNTIF('DERS PROGRAMI'!#REF!,E7)</f>
        <v>#REF!</v>
      </c>
      <c r="BS7" s="147" t="e">
        <f>COUNTIF('DERS PROGRAMI'!#REF!,E7)</f>
        <v>#REF!</v>
      </c>
      <c r="BT7" s="147"/>
      <c r="BU7" s="147"/>
    </row>
    <row r="8" spans="1:73" ht="19.5" customHeight="1">
      <c r="A8" s="1074"/>
      <c r="B8" s="156" t="s">
        <v>93</v>
      </c>
      <c r="C8" s="157">
        <f>COUNTIF('DERS PROGRAMI'!$2:$116,B8)</f>
        <v>0</v>
      </c>
      <c r="D8" s="159">
        <f>COUNTIF('DERS PROGRAMI'!2:116,E8)</f>
        <v>0</v>
      </c>
      <c r="E8" s="161" t="str">
        <f>VLOOKUP(B8,'LİSTE-FORMÜLLER'!B:C,2,0)</f>
        <v>sg</v>
      </c>
      <c r="F8" s="162">
        <f>COUNTIF('DERS PROGRAMI'!5:14,B8)</f>
        <v>0</v>
      </c>
      <c r="G8" s="164">
        <f>COUNTIF('DERS PROGRAMI'!62:70,B8)</f>
        <v>0</v>
      </c>
      <c r="H8" s="166">
        <f>COUNTIF('DERS PROGRAMI'!15:24,B8)</f>
        <v>0</v>
      </c>
      <c r="I8" s="164">
        <f>COUNTIF('DERS PROGRAMI'!71:79,B8)</f>
        <v>0</v>
      </c>
      <c r="J8" s="166">
        <f>COUNTIF('DERS PROGRAMI'!25:34,B8)</f>
        <v>0</v>
      </c>
      <c r="K8" s="164">
        <f>COUNTIF('DERS PROGRAMI'!80:88,B8)</f>
        <v>0</v>
      </c>
      <c r="L8" s="166">
        <f>COUNTIF('DERS PROGRAMI'!35:45,B8)</f>
        <v>0</v>
      </c>
      <c r="M8" s="164">
        <f>COUNTIF('DERS PROGRAMI'!89:97,B8)</f>
        <v>0</v>
      </c>
      <c r="N8" s="166">
        <f>COUNTIF('DERS PROGRAMI'!46:55,B8)</f>
        <v>0</v>
      </c>
      <c r="O8" s="168">
        <f>COUNTIF('DERS PROGRAMI'!98:106,B8)</f>
        <v>0</v>
      </c>
      <c r="P8" s="169">
        <f t="shared" si="0"/>
        <v>0</v>
      </c>
      <c r="Q8" s="170">
        <f t="shared" si="1"/>
        <v>0</v>
      </c>
      <c r="R8" s="170">
        <f t="shared" si="2"/>
        <v>0</v>
      </c>
      <c r="S8" s="170">
        <f t="shared" si="3"/>
        <v>0</v>
      </c>
      <c r="T8" s="170">
        <f t="shared" si="4"/>
        <v>0</v>
      </c>
      <c r="U8" s="170">
        <f t="shared" si="5"/>
        <v>0</v>
      </c>
      <c r="V8" s="171" t="e">
        <f>COUNTIF('DERS PROGRAMI'!#REF!,E8)</f>
        <v>#REF!</v>
      </c>
      <c r="W8" s="173" t="e">
        <f>COUNTIF('DERS PROGRAMI'!#REF!,E8)</f>
        <v>#REF!</v>
      </c>
      <c r="X8" s="176">
        <f>COUNTIF('DERS PROGRAMI'!5:14,E8)</f>
        <v>0</v>
      </c>
      <c r="Y8" s="177">
        <f>COUNTIF('DERS PROGRAMI'!62:70,E8)</f>
        <v>0</v>
      </c>
      <c r="Z8" s="179" t="e">
        <f>COUNTIF('DERS PROGRAMI'!#REF!,E8)</f>
        <v>#REF!</v>
      </c>
      <c r="AA8" s="173" t="e">
        <f>COUNTIF('DERS PROGRAMI'!#REF!,E8)</f>
        <v>#REF!</v>
      </c>
      <c r="AB8" s="176">
        <f>COUNTIF('DERS PROGRAMI'!15:24,E8)</f>
        <v>0</v>
      </c>
      <c r="AC8" s="177">
        <f>COUNTIF('DERS PROGRAMI'!71:79,E8)</f>
        <v>0</v>
      </c>
      <c r="AD8" s="179" t="e">
        <f>COUNTIF('DERS PROGRAMI'!#REF!,E8)</f>
        <v>#REF!</v>
      </c>
      <c r="AE8" s="173" t="e">
        <f>COUNTIF('DERS PROGRAMI'!#REF!,E8)</f>
        <v>#REF!</v>
      </c>
      <c r="AF8" s="176">
        <f>COUNTIF('DERS PROGRAMI'!25:34,E8)</f>
        <v>0</v>
      </c>
      <c r="AG8" s="177">
        <f>COUNTIF('DERS PROGRAMI'!80:88,E8)</f>
        <v>0</v>
      </c>
      <c r="AH8" s="179" t="e">
        <f>COUNTIF('DERS PROGRAMI'!#REF!,E8)</f>
        <v>#REF!</v>
      </c>
      <c r="AI8" s="173" t="e">
        <f>COUNTIF('DERS PROGRAMI'!#REF!,E8)</f>
        <v>#REF!</v>
      </c>
      <c r="AJ8" s="176">
        <f>COUNTIF('DERS PROGRAMI'!35:45,E8)</f>
        <v>0</v>
      </c>
      <c r="AK8" s="177">
        <f>COUNTIF('DERS PROGRAMI'!89:97,E8)</f>
        <v>0</v>
      </c>
      <c r="AL8" s="179" t="e">
        <f>COUNTIF('DERS PROGRAMI'!#REF!,E8)</f>
        <v>#REF!</v>
      </c>
      <c r="AM8" s="173" t="e">
        <f>COUNTIF('DERS PROGRAMI'!#REF!,E8)</f>
        <v>#REF!</v>
      </c>
      <c r="AN8" s="176">
        <f>COUNTIF('DERS PROGRAMI'!46:55,E8)</f>
        <v>0</v>
      </c>
      <c r="AO8" s="177">
        <f>COUNTIF('DERS PROGRAMI'!98:106,E8)</f>
        <v>0</v>
      </c>
      <c r="AP8" s="183">
        <f t="shared" si="6"/>
        <v>0</v>
      </c>
      <c r="AQ8" s="184">
        <f t="shared" si="7"/>
        <v>0</v>
      </c>
      <c r="AR8" s="184">
        <f t="shared" si="8"/>
        <v>0</v>
      </c>
      <c r="AS8" s="184">
        <f t="shared" si="9"/>
        <v>0</v>
      </c>
      <c r="AT8" s="185">
        <f t="shared" si="10"/>
        <v>0</v>
      </c>
      <c r="AU8" s="186"/>
      <c r="AV8" s="187">
        <f>COUNTIF('DERS DAĞILIMLARI'!$I:$J,B8)</f>
        <v>0</v>
      </c>
      <c r="AW8" s="188">
        <f>COUNTIF('DERS DAĞILIMLARI'!$I$5:$J$152,B8)</f>
        <v>0</v>
      </c>
      <c r="AX8" s="133">
        <f>COUNTIF('DERS DAĞILIMLARI'!$C$157:$J$188,B8)</f>
        <v>0</v>
      </c>
      <c r="AY8" s="188">
        <f>COUNTIF('DERS DAĞILIMLARI'!$I$193:$I$199,B8)</f>
        <v>0</v>
      </c>
      <c r="AZ8" s="189">
        <f>COUNTIF('DERS DAĞILIMLARI'!$I$209:$I$214,B8)</f>
        <v>0</v>
      </c>
      <c r="BA8" s="190"/>
      <c r="BB8" s="191">
        <f t="shared" si="11"/>
        <v>0</v>
      </c>
      <c r="BC8" s="192">
        <f t="shared" si="12"/>
        <v>0</v>
      </c>
      <c r="BD8" s="193" t="str">
        <f t="shared" si="13"/>
        <v>DOĞRU</v>
      </c>
      <c r="BE8" s="194">
        <f t="shared" si="14"/>
        <v>0</v>
      </c>
      <c r="BF8" s="195" t="e">
        <f>SUM('DERS DAĞILIMLARI'!AG$221)</f>
        <v>#VALUE!</v>
      </c>
      <c r="BG8" s="197" t="e">
        <f t="shared" si="15"/>
        <v>#VALUE!</v>
      </c>
      <c r="BH8" s="195"/>
      <c r="BI8" s="198" t="str">
        <f>IFERROR(VLOOKUP(B8,'LİSTE-FORMÜLLER'!$B$3:$D$43,3,0),"")</f>
        <v>sgulener@sakarya.edu.tr</v>
      </c>
      <c r="BJ8" s="195" t="str">
        <f t="shared" si="16"/>
        <v>Doç.Dr. Serdar GÜLENER&lt;sgulener@sakarya.edu.tr&gt;</v>
      </c>
      <c r="BK8" s="195"/>
      <c r="BL8" s="195" t="e">
        <f>COUNTIF('DERS PROGRAMI'!#REF!,E8)</f>
        <v>#REF!</v>
      </c>
      <c r="BM8" s="195">
        <f>COUNTIF('DERS PROGRAMI'!$E$5:$E$108,E8)</f>
        <v>0</v>
      </c>
      <c r="BN8" s="195" t="e">
        <f>COUNTIF('DERS PROGRAMI'!#REF!,E8)</f>
        <v>#REF!</v>
      </c>
      <c r="BO8" s="195" t="e">
        <f>COUNTIF('DERS PROGRAMI'!#REF!,E8)</f>
        <v>#REF!</v>
      </c>
      <c r="BP8" s="195" t="e">
        <f>COUNTIF('DERS PROGRAMI'!#REF!,E8)</f>
        <v>#REF!</v>
      </c>
      <c r="BQ8" s="195">
        <f>COUNTIF('DERS PROGRAMI'!$J$5:$J$108,E8)</f>
        <v>0</v>
      </c>
      <c r="BR8" s="195" t="e">
        <f>COUNTIF('DERS PROGRAMI'!#REF!,E8)</f>
        <v>#REF!</v>
      </c>
      <c r="BS8" s="195" t="e">
        <f>COUNTIF('DERS PROGRAMI'!#REF!,E8)</f>
        <v>#REF!</v>
      </c>
      <c r="BT8" s="195"/>
      <c r="BU8" s="195"/>
    </row>
    <row r="9" spans="1:73" ht="19.5" customHeight="1">
      <c r="A9" s="1074"/>
      <c r="B9" s="90" t="s">
        <v>101</v>
      </c>
      <c r="C9" s="92">
        <f>COUNTIF('DERS PROGRAMI'!$2:$116,B9)</f>
        <v>4</v>
      </c>
      <c r="D9" s="94">
        <f>COUNTIF('DERS PROGRAMI'!2:116,E9)</f>
        <v>0</v>
      </c>
      <c r="E9" s="96" t="str">
        <f>VLOOKUP(B9,'LİSTE-FORMÜLLER'!B:C,2,0)</f>
        <v>ök</v>
      </c>
      <c r="F9" s="98">
        <f>COUNTIF('DERS PROGRAMI'!5:14,B9)</f>
        <v>0</v>
      </c>
      <c r="G9" s="99">
        <f>COUNTIF('DERS PROGRAMI'!62:70,B9)</f>
        <v>0</v>
      </c>
      <c r="H9" s="101">
        <f>COUNTIF('DERS PROGRAMI'!15:24,B9)</f>
        <v>1</v>
      </c>
      <c r="I9" s="99">
        <f>COUNTIF('DERS PROGRAMI'!71:79,B9)</f>
        <v>1</v>
      </c>
      <c r="J9" s="101">
        <f>COUNTIF('DERS PROGRAMI'!25:34,B9)</f>
        <v>0</v>
      </c>
      <c r="K9" s="99">
        <f>COUNTIF('DERS PROGRAMI'!80:88,B9)</f>
        <v>0</v>
      </c>
      <c r="L9" s="101">
        <f>COUNTIF('DERS PROGRAMI'!35:45,B9)</f>
        <v>0</v>
      </c>
      <c r="M9" s="99">
        <f>COUNTIF('DERS PROGRAMI'!89:97,B9)</f>
        <v>1</v>
      </c>
      <c r="N9" s="101">
        <f>COUNTIF('DERS PROGRAMI'!46:55,B9)</f>
        <v>0</v>
      </c>
      <c r="O9" s="105">
        <f>COUNTIF('DERS PROGRAMI'!98:106,B9)</f>
        <v>1</v>
      </c>
      <c r="P9" s="106">
        <f t="shared" si="0"/>
        <v>3</v>
      </c>
      <c r="Q9" s="107">
        <f t="shared" si="1"/>
        <v>0</v>
      </c>
      <c r="R9" s="107">
        <f t="shared" si="2"/>
        <v>2</v>
      </c>
      <c r="S9" s="107">
        <f t="shared" si="3"/>
        <v>0</v>
      </c>
      <c r="T9" s="107">
        <f t="shared" si="4"/>
        <v>1</v>
      </c>
      <c r="U9" s="107">
        <f t="shared" si="5"/>
        <v>1</v>
      </c>
      <c r="V9" s="108" t="e">
        <f>COUNTIF('DERS PROGRAMI'!#REF!,E9)</f>
        <v>#REF!</v>
      </c>
      <c r="W9" s="109" t="e">
        <f>COUNTIF('DERS PROGRAMI'!#REF!,E9)</f>
        <v>#REF!</v>
      </c>
      <c r="X9" s="111">
        <f>COUNTIF('DERS PROGRAMI'!5:14,E9)</f>
        <v>0</v>
      </c>
      <c r="Y9" s="113">
        <f>COUNTIF('DERS PROGRAMI'!62:70,E9)</f>
        <v>0</v>
      </c>
      <c r="Z9" s="114" t="e">
        <f>COUNTIF('DERS PROGRAMI'!#REF!,E9)</f>
        <v>#REF!</v>
      </c>
      <c r="AA9" s="109" t="e">
        <f>COUNTIF('DERS PROGRAMI'!#REF!,E9)</f>
        <v>#REF!</v>
      </c>
      <c r="AB9" s="111">
        <f>COUNTIF('DERS PROGRAMI'!15:24,E9)</f>
        <v>0</v>
      </c>
      <c r="AC9" s="113">
        <f>COUNTIF('DERS PROGRAMI'!71:79,E9)</f>
        <v>0</v>
      </c>
      <c r="AD9" s="114" t="e">
        <f>COUNTIF('DERS PROGRAMI'!#REF!,E9)</f>
        <v>#REF!</v>
      </c>
      <c r="AE9" s="109" t="e">
        <f>COUNTIF('DERS PROGRAMI'!#REF!,E9)</f>
        <v>#REF!</v>
      </c>
      <c r="AF9" s="111">
        <f>COUNTIF('DERS PROGRAMI'!25:34,E9)</f>
        <v>0</v>
      </c>
      <c r="AG9" s="113">
        <f>COUNTIF('DERS PROGRAMI'!80:88,E9)</f>
        <v>0</v>
      </c>
      <c r="AH9" s="114" t="e">
        <f>COUNTIF('DERS PROGRAMI'!#REF!,E9)</f>
        <v>#REF!</v>
      </c>
      <c r="AI9" s="109" t="e">
        <f>COUNTIF('DERS PROGRAMI'!#REF!,E9)</f>
        <v>#REF!</v>
      </c>
      <c r="AJ9" s="111">
        <f>COUNTIF('DERS PROGRAMI'!35:45,E9)</f>
        <v>0</v>
      </c>
      <c r="AK9" s="113">
        <f>COUNTIF('DERS PROGRAMI'!89:97,E9)</f>
        <v>0</v>
      </c>
      <c r="AL9" s="114" t="e">
        <f>COUNTIF('DERS PROGRAMI'!#REF!,E9)</f>
        <v>#REF!</v>
      </c>
      <c r="AM9" s="109" t="e">
        <f>COUNTIF('DERS PROGRAMI'!#REF!,E9)</f>
        <v>#REF!</v>
      </c>
      <c r="AN9" s="111">
        <f>COUNTIF('DERS PROGRAMI'!46:55,E9)</f>
        <v>0</v>
      </c>
      <c r="AO9" s="113">
        <f>COUNTIF('DERS PROGRAMI'!98:106,E9)</f>
        <v>0</v>
      </c>
      <c r="AP9" s="123">
        <f t="shared" si="6"/>
        <v>0</v>
      </c>
      <c r="AQ9" s="125">
        <f t="shared" si="7"/>
        <v>0</v>
      </c>
      <c r="AR9" s="125">
        <f t="shared" si="8"/>
        <v>0</v>
      </c>
      <c r="AS9" s="125">
        <f t="shared" si="9"/>
        <v>0</v>
      </c>
      <c r="AT9" s="127">
        <f t="shared" si="10"/>
        <v>0</v>
      </c>
      <c r="AU9" s="129"/>
      <c r="AV9" s="131">
        <f>COUNTIF('DERS DAĞILIMLARI'!$I:$J,B9)</f>
        <v>4</v>
      </c>
      <c r="AW9" s="133">
        <f>COUNTIF('DERS DAĞILIMLARI'!$I$5:$J$152,B9)</f>
        <v>4</v>
      </c>
      <c r="AX9" s="133">
        <f>COUNTIF('DERS DAĞILIMLARI'!$C$157:$J$188,B9)</f>
        <v>0</v>
      </c>
      <c r="AY9" s="133">
        <f>COUNTIF('DERS DAĞILIMLARI'!$I$193:$I$199,B9)</f>
        <v>0</v>
      </c>
      <c r="AZ9" s="136">
        <f>COUNTIF('DERS DAĞILIMLARI'!$I$209:$I$214,B9)</f>
        <v>0</v>
      </c>
      <c r="BA9" s="138"/>
      <c r="BB9" s="141">
        <f t="shared" si="11"/>
        <v>4</v>
      </c>
      <c r="BC9" s="143">
        <f t="shared" si="12"/>
        <v>4</v>
      </c>
      <c r="BD9" s="145" t="str">
        <f t="shared" si="13"/>
        <v>DOĞRU</v>
      </c>
      <c r="BE9" s="146">
        <f t="shared" si="14"/>
        <v>0</v>
      </c>
      <c r="BF9" s="147" t="e">
        <f>SUM('DERS DAĞILIMLARI'!AH$221)</f>
        <v>#VALUE!</v>
      </c>
      <c r="BG9" s="149" t="e">
        <f t="shared" si="15"/>
        <v>#VALUE!</v>
      </c>
      <c r="BH9" s="147"/>
      <c r="BI9" s="151" t="str">
        <f>IFERROR(VLOOKUP(B9,'LİSTE-FORMÜLLER'!$B$3:$D$43,3,0),"")</f>
        <v>ozerk@sakarya.edu.tr</v>
      </c>
      <c r="BJ9" s="147" t="str">
        <f t="shared" si="16"/>
        <v>Doç.Dr. Özer KÖSEOĞLU&lt;ozerk@sakarya.edu.tr&gt;</v>
      </c>
      <c r="BK9" s="147"/>
      <c r="BL9" s="147" t="e">
        <f>COUNTIF('DERS PROGRAMI'!#REF!,E9)</f>
        <v>#REF!</v>
      </c>
      <c r="BM9" s="147">
        <f>COUNTIF('DERS PROGRAMI'!$E$5:$E$108,E9)</f>
        <v>0</v>
      </c>
      <c r="BN9" s="147" t="e">
        <f>COUNTIF('DERS PROGRAMI'!#REF!,E9)</f>
        <v>#REF!</v>
      </c>
      <c r="BO9" s="147" t="e">
        <f>COUNTIF('DERS PROGRAMI'!#REF!,E9)</f>
        <v>#REF!</v>
      </c>
      <c r="BP9" s="147" t="e">
        <f>COUNTIF('DERS PROGRAMI'!#REF!,E9)</f>
        <v>#REF!</v>
      </c>
      <c r="BQ9" s="147">
        <f>COUNTIF('DERS PROGRAMI'!$J$5:$J$108,E9)</f>
        <v>0</v>
      </c>
      <c r="BR9" s="147" t="e">
        <f>COUNTIF('DERS PROGRAMI'!#REF!,E9)</f>
        <v>#REF!</v>
      </c>
      <c r="BS9" s="147" t="e">
        <f>COUNTIF('DERS PROGRAMI'!#REF!,E9)</f>
        <v>#REF!</v>
      </c>
      <c r="BT9" s="147"/>
      <c r="BU9" s="147"/>
    </row>
    <row r="10" spans="1:73" ht="19.5" customHeight="1">
      <c r="A10" s="1074"/>
      <c r="B10" s="156" t="s">
        <v>106</v>
      </c>
      <c r="C10" s="157">
        <f>COUNTIF('DERS PROGRAMI'!$2:$116,B10)</f>
        <v>2</v>
      </c>
      <c r="D10" s="159">
        <f>COUNTIF('DERS PROGRAMI'!2:116,E10)</f>
        <v>0</v>
      </c>
      <c r="E10" s="161" t="str">
        <f>VLOOKUP(B10,'LİSTE-FORMÜLLER'!B:C,2,0)</f>
        <v>kş</v>
      </c>
      <c r="F10" s="162">
        <f>COUNTIF('DERS PROGRAMI'!5:14,B10)</f>
        <v>0</v>
      </c>
      <c r="G10" s="164">
        <f>COUNTIF('DERS PROGRAMI'!62:70,B10)</f>
        <v>0</v>
      </c>
      <c r="H10" s="166">
        <f>COUNTIF('DERS PROGRAMI'!15:24,B10)</f>
        <v>0</v>
      </c>
      <c r="I10" s="164">
        <f>COUNTIF('DERS PROGRAMI'!71:79,B10)</f>
        <v>0</v>
      </c>
      <c r="J10" s="166">
        <f>COUNTIF('DERS PROGRAMI'!25:34,B10)</f>
        <v>1</v>
      </c>
      <c r="K10" s="164">
        <f>COUNTIF('DERS PROGRAMI'!80:88,B10)</f>
        <v>1</v>
      </c>
      <c r="L10" s="166">
        <f>COUNTIF('DERS PROGRAMI'!35:45,B10)</f>
        <v>0</v>
      </c>
      <c r="M10" s="164">
        <f>COUNTIF('DERS PROGRAMI'!89:97,B10)</f>
        <v>0</v>
      </c>
      <c r="N10" s="166">
        <f>COUNTIF('DERS PROGRAMI'!46:55,B10)</f>
        <v>0</v>
      </c>
      <c r="O10" s="168">
        <f>COUNTIF('DERS PROGRAMI'!98:106,B10)</f>
        <v>0</v>
      </c>
      <c r="P10" s="169">
        <f t="shared" si="0"/>
        <v>1</v>
      </c>
      <c r="Q10" s="170">
        <f t="shared" si="1"/>
        <v>0</v>
      </c>
      <c r="R10" s="170">
        <f t="shared" si="2"/>
        <v>0</v>
      </c>
      <c r="S10" s="170">
        <f t="shared" si="3"/>
        <v>2</v>
      </c>
      <c r="T10" s="170">
        <f t="shared" si="4"/>
        <v>0</v>
      </c>
      <c r="U10" s="170">
        <f t="shared" si="5"/>
        <v>0</v>
      </c>
      <c r="V10" s="171" t="e">
        <f>COUNTIF('DERS PROGRAMI'!#REF!,E10)</f>
        <v>#REF!</v>
      </c>
      <c r="W10" s="173" t="e">
        <f>COUNTIF('DERS PROGRAMI'!#REF!,E10)</f>
        <v>#REF!</v>
      </c>
      <c r="X10" s="176">
        <f>COUNTIF('DERS PROGRAMI'!5:14,E10)</f>
        <v>0</v>
      </c>
      <c r="Y10" s="177">
        <f>COUNTIF('DERS PROGRAMI'!62:70,E10)</f>
        <v>0</v>
      </c>
      <c r="Z10" s="179" t="e">
        <f>COUNTIF('DERS PROGRAMI'!#REF!,E10)</f>
        <v>#REF!</v>
      </c>
      <c r="AA10" s="173" t="e">
        <f>COUNTIF('DERS PROGRAMI'!#REF!,E10)</f>
        <v>#REF!</v>
      </c>
      <c r="AB10" s="176">
        <f>COUNTIF('DERS PROGRAMI'!15:24,E10)</f>
        <v>0</v>
      </c>
      <c r="AC10" s="177">
        <f>COUNTIF('DERS PROGRAMI'!71:79,E10)</f>
        <v>0</v>
      </c>
      <c r="AD10" s="179" t="e">
        <f>COUNTIF('DERS PROGRAMI'!#REF!,E10)</f>
        <v>#REF!</v>
      </c>
      <c r="AE10" s="173" t="e">
        <f>COUNTIF('DERS PROGRAMI'!#REF!,E10)</f>
        <v>#REF!</v>
      </c>
      <c r="AF10" s="176">
        <f>COUNTIF('DERS PROGRAMI'!25:34,E10)</f>
        <v>0</v>
      </c>
      <c r="AG10" s="177">
        <f>COUNTIF('DERS PROGRAMI'!80:88,E10)</f>
        <v>0</v>
      </c>
      <c r="AH10" s="179" t="e">
        <f>COUNTIF('DERS PROGRAMI'!#REF!,E10)</f>
        <v>#REF!</v>
      </c>
      <c r="AI10" s="173" t="e">
        <f>COUNTIF('DERS PROGRAMI'!#REF!,E10)</f>
        <v>#REF!</v>
      </c>
      <c r="AJ10" s="176">
        <f>COUNTIF('DERS PROGRAMI'!35:45,E10)</f>
        <v>0</v>
      </c>
      <c r="AK10" s="177">
        <f>COUNTIF('DERS PROGRAMI'!89:97,E10)</f>
        <v>0</v>
      </c>
      <c r="AL10" s="179" t="e">
        <f>COUNTIF('DERS PROGRAMI'!#REF!,E10)</f>
        <v>#REF!</v>
      </c>
      <c r="AM10" s="173" t="e">
        <f>COUNTIF('DERS PROGRAMI'!#REF!,E10)</f>
        <v>#REF!</v>
      </c>
      <c r="AN10" s="176">
        <f>COUNTIF('DERS PROGRAMI'!46:55,E10)</f>
        <v>0</v>
      </c>
      <c r="AO10" s="177">
        <f>COUNTIF('DERS PROGRAMI'!98:106,E10)</f>
        <v>0</v>
      </c>
      <c r="AP10" s="183">
        <f t="shared" si="6"/>
        <v>0</v>
      </c>
      <c r="AQ10" s="184">
        <f t="shared" si="7"/>
        <v>0</v>
      </c>
      <c r="AR10" s="184">
        <f t="shared" si="8"/>
        <v>0</v>
      </c>
      <c r="AS10" s="184">
        <f t="shared" si="9"/>
        <v>0</v>
      </c>
      <c r="AT10" s="185">
        <f t="shared" si="10"/>
        <v>0</v>
      </c>
      <c r="AU10" s="186"/>
      <c r="AV10" s="187">
        <f>COUNTIF('DERS DAĞILIMLARI'!$I:$J,B10)</f>
        <v>4</v>
      </c>
      <c r="AW10" s="188">
        <f>COUNTIF('DERS DAĞILIMLARI'!$I$5:$J$152,B10)</f>
        <v>4</v>
      </c>
      <c r="AX10" s="133">
        <f>COUNTIF('DERS DAĞILIMLARI'!$C$157:$J$188,B10)</f>
        <v>0</v>
      </c>
      <c r="AY10" s="188">
        <f>COUNTIF('DERS DAĞILIMLARI'!$I$193:$I$199,B10)</f>
        <v>0</v>
      </c>
      <c r="AZ10" s="189">
        <f>COUNTIF('DERS DAĞILIMLARI'!$I$209:$I$214,B10)</f>
        <v>0</v>
      </c>
      <c r="BA10" s="190"/>
      <c r="BB10" s="191">
        <f t="shared" si="11"/>
        <v>2</v>
      </c>
      <c r="BC10" s="192">
        <f t="shared" si="12"/>
        <v>4</v>
      </c>
      <c r="BD10" s="193" t="str">
        <f t="shared" si="13"/>
        <v>YANLIŞ</v>
      </c>
      <c r="BE10" s="194">
        <f t="shared" si="14"/>
        <v>0</v>
      </c>
      <c r="BF10" s="195" t="e">
        <f>SUM('DERS DAĞILIMLARI'!AI$221)</f>
        <v>#VALUE!</v>
      </c>
      <c r="BG10" s="197" t="e">
        <f t="shared" si="15"/>
        <v>#VALUE!</v>
      </c>
      <c r="BH10" s="195"/>
      <c r="BI10" s="198" t="str">
        <f>IFERROR(VLOOKUP(B10,'LİSTE-FORMÜLLER'!$B$3:$D$43,3,0),"")</f>
        <v>ksahin@sakarya.edu.tr</v>
      </c>
      <c r="BJ10" s="195" t="str">
        <f t="shared" si="16"/>
        <v>Doç.Dr. Köksal ŞAHİN&lt;ksahin@sakarya.edu.tr&gt;</v>
      </c>
      <c r="BK10" s="195"/>
      <c r="BL10" s="195" t="e">
        <f>COUNTIF('DERS PROGRAMI'!#REF!,E10)</f>
        <v>#REF!</v>
      </c>
      <c r="BM10" s="195">
        <f>COUNTIF('DERS PROGRAMI'!$E$5:$E$108,E10)</f>
        <v>0</v>
      </c>
      <c r="BN10" s="195" t="e">
        <f>COUNTIF('DERS PROGRAMI'!#REF!,E10)</f>
        <v>#REF!</v>
      </c>
      <c r="BO10" s="195" t="e">
        <f>COUNTIF('DERS PROGRAMI'!#REF!,E10)</f>
        <v>#REF!</v>
      </c>
      <c r="BP10" s="195" t="e">
        <f>COUNTIF('DERS PROGRAMI'!#REF!,E10)</f>
        <v>#REF!</v>
      </c>
      <c r="BQ10" s="195">
        <f>COUNTIF('DERS PROGRAMI'!$J$5:$J$108,E10)</f>
        <v>0</v>
      </c>
      <c r="BR10" s="195" t="e">
        <f>COUNTIF('DERS PROGRAMI'!#REF!,E10)</f>
        <v>#REF!</v>
      </c>
      <c r="BS10" s="195" t="e">
        <f>COUNTIF('DERS PROGRAMI'!#REF!,E10)</f>
        <v>#REF!</v>
      </c>
      <c r="BT10" s="195"/>
      <c r="BU10" s="195"/>
    </row>
    <row r="11" spans="1:73" ht="19.5" customHeight="1">
      <c r="A11" s="1074"/>
      <c r="B11" s="90" t="s">
        <v>108</v>
      </c>
      <c r="C11" s="92">
        <f>COUNTIF('DERS PROGRAMI'!$2:$116,B11)</f>
        <v>4</v>
      </c>
      <c r="D11" s="94">
        <f>COUNTIF('DERS PROGRAMI'!2:116,E11)</f>
        <v>0</v>
      </c>
      <c r="E11" s="96" t="str">
        <f>VLOOKUP(B11,'LİSTE-FORMÜLLER'!B:C,2,0)</f>
        <v>ih</v>
      </c>
      <c r="F11" s="98">
        <f>COUNTIF('DERS PROGRAMI'!5:14,B11)</f>
        <v>0</v>
      </c>
      <c r="G11" s="99">
        <f>COUNTIF('DERS PROGRAMI'!62:70,B11)</f>
        <v>0</v>
      </c>
      <c r="H11" s="101">
        <f>COUNTIF('DERS PROGRAMI'!15:24,B11)</f>
        <v>1</v>
      </c>
      <c r="I11" s="99">
        <f>COUNTIF('DERS PROGRAMI'!71:79,B11)</f>
        <v>1</v>
      </c>
      <c r="J11" s="101">
        <f>COUNTIF('DERS PROGRAMI'!25:34,B11)</f>
        <v>1</v>
      </c>
      <c r="K11" s="99">
        <f>COUNTIF('DERS PROGRAMI'!80:88,B11)</f>
        <v>1</v>
      </c>
      <c r="L11" s="101">
        <f>COUNTIF('DERS PROGRAMI'!35:45,B11)</f>
        <v>0</v>
      </c>
      <c r="M11" s="99">
        <f>COUNTIF('DERS PROGRAMI'!89:97,B11)</f>
        <v>0</v>
      </c>
      <c r="N11" s="101">
        <f>COUNTIF('DERS PROGRAMI'!46:55,B11)</f>
        <v>0</v>
      </c>
      <c r="O11" s="105">
        <f>COUNTIF('DERS PROGRAMI'!98:106,B11)</f>
        <v>0</v>
      </c>
      <c r="P11" s="106">
        <f t="shared" si="0"/>
        <v>2</v>
      </c>
      <c r="Q11" s="107">
        <f t="shared" si="1"/>
        <v>0</v>
      </c>
      <c r="R11" s="107">
        <f t="shared" si="2"/>
        <v>2</v>
      </c>
      <c r="S11" s="107">
        <f t="shared" si="3"/>
        <v>2</v>
      </c>
      <c r="T11" s="107">
        <f t="shared" si="4"/>
        <v>0</v>
      </c>
      <c r="U11" s="107">
        <f t="shared" si="5"/>
        <v>0</v>
      </c>
      <c r="V11" s="108" t="e">
        <f>COUNTIF('DERS PROGRAMI'!#REF!,E11)</f>
        <v>#REF!</v>
      </c>
      <c r="W11" s="109" t="e">
        <f>COUNTIF('DERS PROGRAMI'!#REF!,E11)</f>
        <v>#REF!</v>
      </c>
      <c r="X11" s="111">
        <f>COUNTIF('DERS PROGRAMI'!5:14,E11)</f>
        <v>0</v>
      </c>
      <c r="Y11" s="113">
        <f>COUNTIF('DERS PROGRAMI'!62:70,E11)</f>
        <v>0</v>
      </c>
      <c r="Z11" s="114" t="e">
        <f>COUNTIF('DERS PROGRAMI'!#REF!,E11)</f>
        <v>#REF!</v>
      </c>
      <c r="AA11" s="109" t="e">
        <f>COUNTIF('DERS PROGRAMI'!#REF!,E11)</f>
        <v>#REF!</v>
      </c>
      <c r="AB11" s="111">
        <f>COUNTIF('DERS PROGRAMI'!15:24,E11)</f>
        <v>0</v>
      </c>
      <c r="AC11" s="113">
        <f>COUNTIF('DERS PROGRAMI'!71:79,E11)</f>
        <v>0</v>
      </c>
      <c r="AD11" s="114" t="e">
        <f>COUNTIF('DERS PROGRAMI'!#REF!,E11)</f>
        <v>#REF!</v>
      </c>
      <c r="AE11" s="109" t="e">
        <f>COUNTIF('DERS PROGRAMI'!#REF!,E11)</f>
        <v>#REF!</v>
      </c>
      <c r="AF11" s="111">
        <f>COUNTIF('DERS PROGRAMI'!25:34,E11)</f>
        <v>0</v>
      </c>
      <c r="AG11" s="113">
        <f>COUNTIF('DERS PROGRAMI'!80:88,E11)</f>
        <v>0</v>
      </c>
      <c r="AH11" s="114" t="e">
        <f>COUNTIF('DERS PROGRAMI'!#REF!,E11)</f>
        <v>#REF!</v>
      </c>
      <c r="AI11" s="109" t="e">
        <f>COUNTIF('DERS PROGRAMI'!#REF!,E11)</f>
        <v>#REF!</v>
      </c>
      <c r="AJ11" s="111">
        <f>COUNTIF('DERS PROGRAMI'!35:45,E11)</f>
        <v>0</v>
      </c>
      <c r="AK11" s="113">
        <f>COUNTIF('DERS PROGRAMI'!89:97,E11)</f>
        <v>0</v>
      </c>
      <c r="AL11" s="114" t="e">
        <f>COUNTIF('DERS PROGRAMI'!#REF!,E11)</f>
        <v>#REF!</v>
      </c>
      <c r="AM11" s="109" t="e">
        <f>COUNTIF('DERS PROGRAMI'!#REF!,E11)</f>
        <v>#REF!</v>
      </c>
      <c r="AN11" s="111">
        <f>COUNTIF('DERS PROGRAMI'!46:55,E11)</f>
        <v>0</v>
      </c>
      <c r="AO11" s="113">
        <f>COUNTIF('DERS PROGRAMI'!98:106,E11)</f>
        <v>0</v>
      </c>
      <c r="AP11" s="123">
        <f t="shared" si="6"/>
        <v>0</v>
      </c>
      <c r="AQ11" s="125">
        <f t="shared" si="7"/>
        <v>0</v>
      </c>
      <c r="AR11" s="125">
        <f t="shared" si="8"/>
        <v>0</v>
      </c>
      <c r="AS11" s="125">
        <f t="shared" si="9"/>
        <v>0</v>
      </c>
      <c r="AT11" s="127">
        <f t="shared" si="10"/>
        <v>0</v>
      </c>
      <c r="AU11" s="129"/>
      <c r="AV11" s="131">
        <f>COUNTIF('DERS DAĞILIMLARI'!$I:$J,B11)</f>
        <v>4</v>
      </c>
      <c r="AW11" s="133">
        <f>COUNTIF('DERS DAĞILIMLARI'!$I$5:$J$152,B11)</f>
        <v>4</v>
      </c>
      <c r="AX11" s="133">
        <f>COUNTIF('DERS DAĞILIMLARI'!$C$157:$J$188,B11)</f>
        <v>0</v>
      </c>
      <c r="AY11" s="133">
        <f>COUNTIF('DERS DAĞILIMLARI'!$I$193:$I$199,B11)</f>
        <v>0</v>
      </c>
      <c r="AZ11" s="136">
        <f>COUNTIF('DERS DAĞILIMLARI'!$I$209:$I$214,B11)</f>
        <v>0</v>
      </c>
      <c r="BA11" s="138"/>
      <c r="BB11" s="141">
        <f t="shared" si="11"/>
        <v>4</v>
      </c>
      <c r="BC11" s="143">
        <f t="shared" si="12"/>
        <v>4</v>
      </c>
      <c r="BD11" s="145" t="str">
        <f t="shared" si="13"/>
        <v>DOĞRU</v>
      </c>
      <c r="BE11" s="146">
        <f t="shared" si="14"/>
        <v>0</v>
      </c>
      <c r="BF11" s="147" t="e">
        <f>SUM('DERS DAĞILIMLARI'!AJ$221)</f>
        <v>#VALUE!</v>
      </c>
      <c r="BG11" s="149" t="e">
        <f t="shared" si="15"/>
        <v>#VALUE!</v>
      </c>
      <c r="BH11" s="147"/>
      <c r="BI11" s="151" t="str">
        <f>IFERROR(VLOOKUP(B11,'LİSTE-FORMÜLLER'!$B$3:$D$43,3,0),"")</f>
        <v>haslak@sakarya.edu.tr</v>
      </c>
      <c r="BJ11" s="147" t="str">
        <f t="shared" si="16"/>
        <v>Doç.Dr. İrfan HAŞLAK&lt;haslak@sakarya.edu.tr&gt;</v>
      </c>
      <c r="BK11" s="147"/>
      <c r="BL11" s="147" t="e">
        <f>COUNTIF('DERS PROGRAMI'!#REF!,E11)</f>
        <v>#REF!</v>
      </c>
      <c r="BM11" s="147">
        <f>COUNTIF('DERS PROGRAMI'!$E$5:$E$108,E11)</f>
        <v>0</v>
      </c>
      <c r="BN11" s="147" t="e">
        <f>COUNTIF('DERS PROGRAMI'!#REF!,E11)</f>
        <v>#REF!</v>
      </c>
      <c r="BO11" s="147" t="e">
        <f>COUNTIF('DERS PROGRAMI'!#REF!,E11)</f>
        <v>#REF!</v>
      </c>
      <c r="BP11" s="147" t="e">
        <f>COUNTIF('DERS PROGRAMI'!#REF!,E11)</f>
        <v>#REF!</v>
      </c>
      <c r="BQ11" s="147">
        <f>COUNTIF('DERS PROGRAMI'!$J$5:$J$108,E11)</f>
        <v>0</v>
      </c>
      <c r="BR11" s="147" t="e">
        <f>COUNTIF('DERS PROGRAMI'!#REF!,E11)</f>
        <v>#REF!</v>
      </c>
      <c r="BS11" s="147" t="e">
        <f>COUNTIF('DERS PROGRAMI'!#REF!,E11)</f>
        <v>#REF!</v>
      </c>
      <c r="BT11" s="147"/>
      <c r="BU11" s="147"/>
    </row>
    <row r="12" spans="1:73" ht="19.5" customHeight="1">
      <c r="A12" s="1074"/>
      <c r="B12" s="156" t="s">
        <v>112</v>
      </c>
      <c r="C12" s="157">
        <f>COUNTIF('DERS PROGRAMI'!$2:$116,B12)</f>
        <v>4</v>
      </c>
      <c r="D12" s="159">
        <f>COUNTIF('DERS PROGRAMI'!2:116,E12)</f>
        <v>0</v>
      </c>
      <c r="E12" s="161" t="str">
        <f>VLOOKUP(B12,'LİSTE-FORMÜLLER'!B:C,2,0)</f>
        <v>mlş</v>
      </c>
      <c r="F12" s="162">
        <f>COUNTIF('DERS PROGRAMI'!5:14,B12)</f>
        <v>0</v>
      </c>
      <c r="G12" s="164">
        <f>COUNTIF('DERS PROGRAMI'!62:70,B12)</f>
        <v>0</v>
      </c>
      <c r="H12" s="166">
        <f>COUNTIF('DERS PROGRAMI'!15:24,B12)</f>
        <v>1</v>
      </c>
      <c r="I12" s="164">
        <f>COUNTIF('DERS PROGRAMI'!71:79,B12)</f>
        <v>1</v>
      </c>
      <c r="J12" s="166">
        <f>COUNTIF('DERS PROGRAMI'!25:34,B12)</f>
        <v>1</v>
      </c>
      <c r="K12" s="164">
        <f>COUNTIF('DERS PROGRAMI'!80:88,B12)</f>
        <v>1</v>
      </c>
      <c r="L12" s="166">
        <f>COUNTIF('DERS PROGRAMI'!35:45,B12)</f>
        <v>0</v>
      </c>
      <c r="M12" s="164">
        <f>COUNTIF('DERS PROGRAMI'!89:97,B12)</f>
        <v>0</v>
      </c>
      <c r="N12" s="166">
        <f>COUNTIF('DERS PROGRAMI'!46:55,B12)</f>
        <v>0</v>
      </c>
      <c r="O12" s="168">
        <f>COUNTIF('DERS PROGRAMI'!98:106,B12)</f>
        <v>0</v>
      </c>
      <c r="P12" s="169">
        <f t="shared" si="0"/>
        <v>2</v>
      </c>
      <c r="Q12" s="170">
        <f t="shared" si="1"/>
        <v>0</v>
      </c>
      <c r="R12" s="170">
        <f t="shared" si="2"/>
        <v>2</v>
      </c>
      <c r="S12" s="170">
        <f t="shared" si="3"/>
        <v>2</v>
      </c>
      <c r="T12" s="170">
        <f t="shared" si="4"/>
        <v>0</v>
      </c>
      <c r="U12" s="170">
        <f t="shared" si="5"/>
        <v>0</v>
      </c>
      <c r="V12" s="171" t="e">
        <f>COUNTIF('DERS PROGRAMI'!#REF!,E12)</f>
        <v>#REF!</v>
      </c>
      <c r="W12" s="173" t="e">
        <f>COUNTIF('DERS PROGRAMI'!#REF!,E12)</f>
        <v>#REF!</v>
      </c>
      <c r="X12" s="176">
        <f>COUNTIF('DERS PROGRAMI'!5:14,E12)</f>
        <v>0</v>
      </c>
      <c r="Y12" s="177">
        <f>COUNTIF('DERS PROGRAMI'!62:70,E12)</f>
        <v>0</v>
      </c>
      <c r="Z12" s="179" t="e">
        <f>COUNTIF('DERS PROGRAMI'!#REF!,E12)</f>
        <v>#REF!</v>
      </c>
      <c r="AA12" s="173" t="e">
        <f>COUNTIF('DERS PROGRAMI'!#REF!,E12)</f>
        <v>#REF!</v>
      </c>
      <c r="AB12" s="176">
        <f>COUNTIF('DERS PROGRAMI'!15:24,E12)</f>
        <v>0</v>
      </c>
      <c r="AC12" s="177">
        <f>COUNTIF('DERS PROGRAMI'!71:79,E12)</f>
        <v>0</v>
      </c>
      <c r="AD12" s="179" t="e">
        <f>COUNTIF('DERS PROGRAMI'!#REF!,E12)</f>
        <v>#REF!</v>
      </c>
      <c r="AE12" s="173" t="e">
        <f>COUNTIF('DERS PROGRAMI'!#REF!,E12)</f>
        <v>#REF!</v>
      </c>
      <c r="AF12" s="176">
        <f>COUNTIF('DERS PROGRAMI'!25:34,E12)</f>
        <v>0</v>
      </c>
      <c r="AG12" s="177">
        <f>COUNTIF('DERS PROGRAMI'!80:88,E12)</f>
        <v>0</v>
      </c>
      <c r="AH12" s="179" t="e">
        <f>COUNTIF('DERS PROGRAMI'!#REF!,E12)</f>
        <v>#REF!</v>
      </c>
      <c r="AI12" s="173" t="e">
        <f>COUNTIF('DERS PROGRAMI'!#REF!,E12)</f>
        <v>#REF!</v>
      </c>
      <c r="AJ12" s="176">
        <f>COUNTIF('DERS PROGRAMI'!35:45,E12)</f>
        <v>0</v>
      </c>
      <c r="AK12" s="177">
        <f>COUNTIF('DERS PROGRAMI'!89:97,E12)</f>
        <v>0</v>
      </c>
      <c r="AL12" s="179" t="e">
        <f>COUNTIF('DERS PROGRAMI'!#REF!,E12)</f>
        <v>#REF!</v>
      </c>
      <c r="AM12" s="173" t="e">
        <f>COUNTIF('DERS PROGRAMI'!#REF!,E12)</f>
        <v>#REF!</v>
      </c>
      <c r="AN12" s="176">
        <f>COUNTIF('DERS PROGRAMI'!46:55,E12)</f>
        <v>0</v>
      </c>
      <c r="AO12" s="177">
        <f>COUNTIF('DERS PROGRAMI'!98:106,E12)</f>
        <v>0</v>
      </c>
      <c r="AP12" s="183">
        <f t="shared" si="6"/>
        <v>0</v>
      </c>
      <c r="AQ12" s="184">
        <f t="shared" si="7"/>
        <v>0</v>
      </c>
      <c r="AR12" s="184">
        <f t="shared" si="8"/>
        <v>0</v>
      </c>
      <c r="AS12" s="184">
        <f t="shared" si="9"/>
        <v>0</v>
      </c>
      <c r="AT12" s="185">
        <f t="shared" si="10"/>
        <v>0</v>
      </c>
      <c r="AU12" s="186"/>
      <c r="AV12" s="187">
        <f>COUNTIF('DERS DAĞILIMLARI'!$I:$J,B12)</f>
        <v>4</v>
      </c>
      <c r="AW12" s="188">
        <f>COUNTIF('DERS DAĞILIMLARI'!$I$5:$J$152,B12)</f>
        <v>4</v>
      </c>
      <c r="AX12" s="133">
        <f>COUNTIF('DERS DAĞILIMLARI'!$C$157:$J$188,B12)</f>
        <v>0</v>
      </c>
      <c r="AY12" s="188">
        <f>COUNTIF('DERS DAĞILIMLARI'!$I$193:$I$199,B12)</f>
        <v>0</v>
      </c>
      <c r="AZ12" s="189">
        <f>COUNTIF('DERS DAĞILIMLARI'!$I$209:$I$214,B12)</f>
        <v>0</v>
      </c>
      <c r="BA12" s="190"/>
      <c r="BB12" s="191">
        <f t="shared" si="11"/>
        <v>4</v>
      </c>
      <c r="BC12" s="192">
        <f t="shared" si="12"/>
        <v>4</v>
      </c>
      <c r="BD12" s="193" t="str">
        <f t="shared" si="13"/>
        <v>DOĞRU</v>
      </c>
      <c r="BE12" s="194">
        <f t="shared" si="14"/>
        <v>0</v>
      </c>
      <c r="BF12" s="195" t="e">
        <f>SUM('DERS DAĞILIMLARI'!AK$221)</f>
        <v>#VALUE!</v>
      </c>
      <c r="BG12" s="197" t="e">
        <f t="shared" si="15"/>
        <v>#VALUE!</v>
      </c>
      <c r="BH12" s="195"/>
      <c r="BI12" s="198" t="str">
        <f>IFERROR(VLOOKUP(B12,'LİSTE-FORMÜLLER'!$B$3:$D$43,3,0),"")</f>
        <v>msen@sakarya.edu.tr</v>
      </c>
      <c r="BJ12" s="195" t="str">
        <f t="shared" si="16"/>
        <v>Doç.Dr. Mustafa Lütfi ŞEN&lt;msen@sakarya.edu.tr&gt;</v>
      </c>
      <c r="BK12" s="195"/>
      <c r="BL12" s="195" t="e">
        <f>COUNTIF('DERS PROGRAMI'!#REF!,E12)</f>
        <v>#REF!</v>
      </c>
      <c r="BM12" s="195">
        <f>COUNTIF('DERS PROGRAMI'!$E$5:$E$108,E12)</f>
        <v>0</v>
      </c>
      <c r="BN12" s="195" t="e">
        <f>COUNTIF('DERS PROGRAMI'!#REF!,E12)</f>
        <v>#REF!</v>
      </c>
      <c r="BO12" s="195" t="e">
        <f>COUNTIF('DERS PROGRAMI'!#REF!,E12)</f>
        <v>#REF!</v>
      </c>
      <c r="BP12" s="195" t="e">
        <f>COUNTIF('DERS PROGRAMI'!#REF!,E12)</f>
        <v>#REF!</v>
      </c>
      <c r="BQ12" s="195">
        <f>COUNTIF('DERS PROGRAMI'!$J$5:$J$108,E12)</f>
        <v>0</v>
      </c>
      <c r="BR12" s="195" t="e">
        <f>COUNTIF('DERS PROGRAMI'!#REF!,E12)</f>
        <v>#REF!</v>
      </c>
      <c r="BS12" s="195" t="e">
        <f>COUNTIF('DERS PROGRAMI'!#REF!,E12)</f>
        <v>#REF!</v>
      </c>
      <c r="BT12" s="195"/>
      <c r="BU12" s="195"/>
    </row>
    <row r="13" spans="1:73" ht="19.5" customHeight="1">
      <c r="A13" s="1074"/>
      <c r="B13" s="90" t="s">
        <v>114</v>
      </c>
      <c r="C13" s="92">
        <f>COUNTIF('DERS PROGRAMI'!$2:$116,B13)</f>
        <v>5</v>
      </c>
      <c r="D13" s="94">
        <f>COUNTIF('DERS PROGRAMI'!2:116,E13)</f>
        <v>6</v>
      </c>
      <c r="E13" s="96" t="str">
        <f>VLOOKUP(B13,'LİSTE-FORMÜLLER'!B:C,2,0)</f>
        <v>ft</v>
      </c>
      <c r="F13" s="98">
        <f>COUNTIF('DERS PROGRAMI'!5:14,B13)</f>
        <v>0</v>
      </c>
      <c r="G13" s="99">
        <f>COUNTIF('DERS PROGRAMI'!62:70,B13)</f>
        <v>0</v>
      </c>
      <c r="H13" s="101">
        <f>COUNTIF('DERS PROGRAMI'!15:24,B13)</f>
        <v>1</v>
      </c>
      <c r="I13" s="99">
        <f>COUNTIF('DERS PROGRAMI'!71:79,B13)</f>
        <v>0</v>
      </c>
      <c r="J13" s="101">
        <f>COUNTIF('DERS PROGRAMI'!25:34,B13)</f>
        <v>0</v>
      </c>
      <c r="K13" s="99">
        <f>COUNTIF('DERS PROGRAMI'!80:88,B13)</f>
        <v>0</v>
      </c>
      <c r="L13" s="101">
        <f>COUNTIF('DERS PROGRAMI'!35:45,B13)</f>
        <v>1</v>
      </c>
      <c r="M13" s="99">
        <f>COUNTIF('DERS PROGRAMI'!89:97,B13)</f>
        <v>1</v>
      </c>
      <c r="N13" s="101">
        <f>COUNTIF('DERS PROGRAMI'!46:55,B13)</f>
        <v>1</v>
      </c>
      <c r="O13" s="105">
        <f>COUNTIF('DERS PROGRAMI'!98:106,B13)</f>
        <v>1</v>
      </c>
      <c r="P13" s="106">
        <f t="shared" si="0"/>
        <v>3</v>
      </c>
      <c r="Q13" s="107">
        <f t="shared" si="1"/>
        <v>0</v>
      </c>
      <c r="R13" s="107">
        <f t="shared" si="2"/>
        <v>1</v>
      </c>
      <c r="S13" s="107">
        <f t="shared" si="3"/>
        <v>0</v>
      </c>
      <c r="T13" s="107">
        <f t="shared" si="4"/>
        <v>2</v>
      </c>
      <c r="U13" s="107">
        <f t="shared" si="5"/>
        <v>2</v>
      </c>
      <c r="V13" s="108" t="e">
        <f>COUNTIF('DERS PROGRAMI'!#REF!,E13)</f>
        <v>#REF!</v>
      </c>
      <c r="W13" s="109" t="e">
        <f>COUNTIF('DERS PROGRAMI'!#REF!,E13)</f>
        <v>#REF!</v>
      </c>
      <c r="X13" s="111">
        <f>COUNTIF('DERS PROGRAMI'!5:14,E13)</f>
        <v>0</v>
      </c>
      <c r="Y13" s="113">
        <f>COUNTIF('DERS PROGRAMI'!62:70,E13)</f>
        <v>0</v>
      </c>
      <c r="Z13" s="114" t="e">
        <f>COUNTIF('DERS PROGRAMI'!#REF!,E13)</f>
        <v>#REF!</v>
      </c>
      <c r="AA13" s="109" t="e">
        <f>COUNTIF('DERS PROGRAMI'!#REF!,E13)</f>
        <v>#REF!</v>
      </c>
      <c r="AB13" s="111">
        <f>COUNTIF('DERS PROGRAMI'!15:24,E13)</f>
        <v>0</v>
      </c>
      <c r="AC13" s="113">
        <f>COUNTIF('DERS PROGRAMI'!71:79,E13)</f>
        <v>0</v>
      </c>
      <c r="AD13" s="114" t="e">
        <f>COUNTIF('DERS PROGRAMI'!#REF!,E13)</f>
        <v>#REF!</v>
      </c>
      <c r="AE13" s="109" t="e">
        <f>COUNTIF('DERS PROGRAMI'!#REF!,E13)</f>
        <v>#REF!</v>
      </c>
      <c r="AF13" s="111">
        <f>COUNTIF('DERS PROGRAMI'!25:34,E13)</f>
        <v>0</v>
      </c>
      <c r="AG13" s="113">
        <f>COUNTIF('DERS PROGRAMI'!80:88,E13)</f>
        <v>0</v>
      </c>
      <c r="AH13" s="114" t="e">
        <f>COUNTIF('DERS PROGRAMI'!#REF!,E13)</f>
        <v>#REF!</v>
      </c>
      <c r="AI13" s="109" t="e">
        <f>COUNTIF('DERS PROGRAMI'!#REF!,E13)</f>
        <v>#REF!</v>
      </c>
      <c r="AJ13" s="111">
        <f>COUNTIF('DERS PROGRAMI'!35:45,E13)</f>
        <v>3</v>
      </c>
      <c r="AK13" s="113">
        <f>COUNTIF('DERS PROGRAMI'!89:97,E13)</f>
        <v>3</v>
      </c>
      <c r="AL13" s="114" t="e">
        <f>COUNTIF('DERS PROGRAMI'!#REF!,E13)</f>
        <v>#REF!</v>
      </c>
      <c r="AM13" s="109" t="e">
        <f>COUNTIF('DERS PROGRAMI'!#REF!,E13)</f>
        <v>#REF!</v>
      </c>
      <c r="AN13" s="111">
        <f>COUNTIF('DERS PROGRAMI'!46:55,E13)</f>
        <v>0</v>
      </c>
      <c r="AO13" s="113">
        <f>COUNTIF('DERS PROGRAMI'!98:106,E13)</f>
        <v>0</v>
      </c>
      <c r="AP13" s="123">
        <f t="shared" si="6"/>
        <v>0</v>
      </c>
      <c r="AQ13" s="125">
        <f t="shared" si="7"/>
        <v>0</v>
      </c>
      <c r="AR13" s="125">
        <f t="shared" si="8"/>
        <v>0</v>
      </c>
      <c r="AS13" s="125">
        <f t="shared" si="9"/>
        <v>6</v>
      </c>
      <c r="AT13" s="127">
        <f t="shared" si="10"/>
        <v>0</v>
      </c>
      <c r="AU13" s="129"/>
      <c r="AV13" s="131">
        <f>COUNTIF('DERS DAĞILIMLARI'!$I:$J,B13)</f>
        <v>5</v>
      </c>
      <c r="AW13" s="133">
        <f>COUNTIF('DERS DAĞILIMLARI'!$I$5:$J$152,B13)</f>
        <v>5</v>
      </c>
      <c r="AX13" s="133">
        <f>COUNTIF('DERS DAĞILIMLARI'!$C$157:$J$188,B13)</f>
        <v>0</v>
      </c>
      <c r="AY13" s="133">
        <f>COUNTIF('DERS DAĞILIMLARI'!$I$193:$I$199,B13)</f>
        <v>0</v>
      </c>
      <c r="AZ13" s="136">
        <f>COUNTIF('DERS DAĞILIMLARI'!$I$209:$I$214,B13)</f>
        <v>0</v>
      </c>
      <c r="BA13" s="138"/>
      <c r="BB13" s="141">
        <f t="shared" si="11"/>
        <v>5</v>
      </c>
      <c r="BC13" s="143">
        <f t="shared" si="12"/>
        <v>5</v>
      </c>
      <c r="BD13" s="145" t="str">
        <f t="shared" si="13"/>
        <v>DOĞRU</v>
      </c>
      <c r="BE13" s="146">
        <f t="shared" si="14"/>
        <v>6</v>
      </c>
      <c r="BF13" s="147" t="e">
        <f>SUM('DERS DAĞILIMLARI'!AL$221)</f>
        <v>#VALUE!</v>
      </c>
      <c r="BG13" s="149" t="e">
        <f t="shared" si="15"/>
        <v>#VALUE!</v>
      </c>
      <c r="BH13" s="147"/>
      <c r="BI13" s="151" t="str">
        <f>IFERROR(VLOOKUP(B13,'LİSTE-FORMÜLLER'!$B$3:$D$43,3,0),"")</f>
        <v>tuzcuoglu@sakarya.edu.tr</v>
      </c>
      <c r="BJ13" s="147" t="str">
        <f t="shared" si="16"/>
        <v>Doç.Dr. Ferruh TUZCUOĞLU&lt;tuzcuoglu@sakarya.edu.tr&gt;</v>
      </c>
      <c r="BK13" s="147"/>
      <c r="BL13" s="147" t="e">
        <f>COUNTIF('DERS PROGRAMI'!#REF!,E13)</f>
        <v>#REF!</v>
      </c>
      <c r="BM13" s="147">
        <f>COUNTIF('DERS PROGRAMI'!$E$5:$E$108,E13)</f>
        <v>6</v>
      </c>
      <c r="BN13" s="147" t="e">
        <f>COUNTIF('DERS PROGRAMI'!#REF!,E13)</f>
        <v>#REF!</v>
      </c>
      <c r="BO13" s="147" t="e">
        <f>COUNTIF('DERS PROGRAMI'!#REF!,E13)</f>
        <v>#REF!</v>
      </c>
      <c r="BP13" s="147" t="e">
        <f>COUNTIF('DERS PROGRAMI'!#REF!,E13)</f>
        <v>#REF!</v>
      </c>
      <c r="BQ13" s="147">
        <f>COUNTIF('DERS PROGRAMI'!$J$5:$J$108,E13)</f>
        <v>0</v>
      </c>
      <c r="BR13" s="147" t="e">
        <f>COUNTIF('DERS PROGRAMI'!#REF!,E13)</f>
        <v>#REF!</v>
      </c>
      <c r="BS13" s="147" t="e">
        <f>COUNTIF('DERS PROGRAMI'!#REF!,E13)</f>
        <v>#REF!</v>
      </c>
      <c r="BT13" s="147"/>
      <c r="BU13" s="147"/>
    </row>
    <row r="14" spans="1:73" ht="19.5" customHeight="1">
      <c r="A14" s="1074"/>
      <c r="B14" s="156" t="s">
        <v>97</v>
      </c>
      <c r="C14" s="157">
        <f>COUNTIF('DERS PROGRAMI'!$2:$116,B14)</f>
        <v>3</v>
      </c>
      <c r="D14" s="159">
        <f>COUNTIF('DERS PROGRAMI'!2:116,E14)</f>
        <v>0</v>
      </c>
      <c r="E14" s="161" t="str">
        <f>VLOOKUP(B14,'LİSTE-FORMÜLLER'!B:C,2,0)</f>
        <v>at</v>
      </c>
      <c r="F14" s="162">
        <f>COUNTIF('DERS PROGRAMI'!5:14,B14)</f>
        <v>1</v>
      </c>
      <c r="G14" s="164">
        <f>COUNTIF('DERS PROGRAMI'!62:70,B14)</f>
        <v>1</v>
      </c>
      <c r="H14" s="166">
        <f>COUNTIF('DERS PROGRAMI'!15:24,B14)</f>
        <v>0</v>
      </c>
      <c r="I14" s="164">
        <f>COUNTIF('DERS PROGRAMI'!71:79,B14)</f>
        <v>0</v>
      </c>
      <c r="J14" s="166">
        <f>COUNTIF('DERS PROGRAMI'!25:34,B14)</f>
        <v>0</v>
      </c>
      <c r="K14" s="164">
        <f>COUNTIF('DERS PROGRAMI'!80:88,B14)</f>
        <v>1</v>
      </c>
      <c r="L14" s="166">
        <f>COUNTIF('DERS PROGRAMI'!35:45,B14)</f>
        <v>0</v>
      </c>
      <c r="M14" s="164">
        <f>COUNTIF('DERS PROGRAMI'!89:97,B14)</f>
        <v>0</v>
      </c>
      <c r="N14" s="166">
        <f>COUNTIF('DERS PROGRAMI'!46:55,B14)</f>
        <v>0</v>
      </c>
      <c r="O14" s="168">
        <f>COUNTIF('DERS PROGRAMI'!98:106,B14)</f>
        <v>0</v>
      </c>
      <c r="P14" s="169">
        <f t="shared" si="0"/>
        <v>2</v>
      </c>
      <c r="Q14" s="170">
        <f t="shared" si="1"/>
        <v>2</v>
      </c>
      <c r="R14" s="170">
        <f t="shared" si="2"/>
        <v>0</v>
      </c>
      <c r="S14" s="170">
        <f t="shared" si="3"/>
        <v>1</v>
      </c>
      <c r="T14" s="170">
        <f t="shared" si="4"/>
        <v>0</v>
      </c>
      <c r="U14" s="170">
        <f t="shared" si="5"/>
        <v>0</v>
      </c>
      <c r="V14" s="171" t="e">
        <f>COUNTIF('DERS PROGRAMI'!#REF!,E14)</f>
        <v>#REF!</v>
      </c>
      <c r="W14" s="173" t="e">
        <f>COUNTIF('DERS PROGRAMI'!#REF!,E14)</f>
        <v>#REF!</v>
      </c>
      <c r="X14" s="176">
        <f>COUNTIF('DERS PROGRAMI'!5:14,E14)</f>
        <v>0</v>
      </c>
      <c r="Y14" s="177">
        <f>COUNTIF('DERS PROGRAMI'!62:70,E14)</f>
        <v>0</v>
      </c>
      <c r="Z14" s="179" t="e">
        <f>COUNTIF('DERS PROGRAMI'!#REF!,E14)</f>
        <v>#REF!</v>
      </c>
      <c r="AA14" s="173" t="e">
        <f>COUNTIF('DERS PROGRAMI'!#REF!,E14)</f>
        <v>#REF!</v>
      </c>
      <c r="AB14" s="176">
        <f>COUNTIF('DERS PROGRAMI'!15:24,E14)</f>
        <v>0</v>
      </c>
      <c r="AC14" s="177">
        <f>COUNTIF('DERS PROGRAMI'!71:79,E14)</f>
        <v>0</v>
      </c>
      <c r="AD14" s="179" t="e">
        <f>COUNTIF('DERS PROGRAMI'!#REF!,E14)</f>
        <v>#REF!</v>
      </c>
      <c r="AE14" s="173" t="e">
        <f>COUNTIF('DERS PROGRAMI'!#REF!,E14)</f>
        <v>#REF!</v>
      </c>
      <c r="AF14" s="176">
        <f>COUNTIF('DERS PROGRAMI'!25:34,E14)</f>
        <v>0</v>
      </c>
      <c r="AG14" s="177">
        <f>COUNTIF('DERS PROGRAMI'!80:88,E14)</f>
        <v>0</v>
      </c>
      <c r="AH14" s="179" t="e">
        <f>COUNTIF('DERS PROGRAMI'!#REF!,E14)</f>
        <v>#REF!</v>
      </c>
      <c r="AI14" s="173" t="e">
        <f>COUNTIF('DERS PROGRAMI'!#REF!,E14)</f>
        <v>#REF!</v>
      </c>
      <c r="AJ14" s="176">
        <f>COUNTIF('DERS PROGRAMI'!35:45,E14)</f>
        <v>0</v>
      </c>
      <c r="AK14" s="177">
        <f>COUNTIF('DERS PROGRAMI'!89:97,E14)</f>
        <v>0</v>
      </c>
      <c r="AL14" s="179" t="e">
        <f>COUNTIF('DERS PROGRAMI'!#REF!,E14)</f>
        <v>#REF!</v>
      </c>
      <c r="AM14" s="173" t="e">
        <f>COUNTIF('DERS PROGRAMI'!#REF!,E14)</f>
        <v>#REF!</v>
      </c>
      <c r="AN14" s="176">
        <f>COUNTIF('DERS PROGRAMI'!46:55,E14)</f>
        <v>0</v>
      </c>
      <c r="AO14" s="177">
        <f>COUNTIF('DERS PROGRAMI'!98:106,E14)</f>
        <v>0</v>
      </c>
      <c r="AP14" s="183">
        <f t="shared" si="6"/>
        <v>0</v>
      </c>
      <c r="AQ14" s="184">
        <f t="shared" si="7"/>
        <v>0</v>
      </c>
      <c r="AR14" s="184">
        <f t="shared" si="8"/>
        <v>0</v>
      </c>
      <c r="AS14" s="184">
        <f t="shared" si="9"/>
        <v>0</v>
      </c>
      <c r="AT14" s="185">
        <f t="shared" si="10"/>
        <v>0</v>
      </c>
      <c r="AU14" s="186"/>
      <c r="AV14" s="187">
        <f>COUNTIF('DERS DAĞILIMLARI'!$I:$J,B14)</f>
        <v>5</v>
      </c>
      <c r="AW14" s="188">
        <f>COUNTIF('DERS DAĞILIMLARI'!$I$5:$J$152,B14)</f>
        <v>5</v>
      </c>
      <c r="AX14" s="133">
        <f>COUNTIF('DERS DAĞILIMLARI'!$C$157:$J$188,B14)</f>
        <v>0</v>
      </c>
      <c r="AY14" s="188">
        <f>COUNTIF('DERS DAĞILIMLARI'!$I$193:$I$199,B14)</f>
        <v>0</v>
      </c>
      <c r="AZ14" s="189">
        <f>COUNTIF('DERS DAĞILIMLARI'!$I$209:$I$214,B14)</f>
        <v>0</v>
      </c>
      <c r="BA14" s="190"/>
      <c r="BB14" s="191">
        <f t="shared" si="11"/>
        <v>3</v>
      </c>
      <c r="BC14" s="192">
        <f t="shared" si="12"/>
        <v>5</v>
      </c>
      <c r="BD14" s="193" t="str">
        <f t="shared" si="13"/>
        <v>YANLIŞ</v>
      </c>
      <c r="BE14" s="194">
        <f t="shared" si="14"/>
        <v>0</v>
      </c>
      <c r="BF14" s="195" t="e">
        <f>SUM('DERS DAĞILIMLARI'!AM$221)</f>
        <v>#VALUE!</v>
      </c>
      <c r="BG14" s="197" t="e">
        <f t="shared" si="15"/>
        <v>#VALUE!</v>
      </c>
      <c r="BH14" s="195"/>
      <c r="BI14" s="198" t="str">
        <f>IFERROR(VLOOKUP(B14,'LİSTE-FORMÜLLER'!$B$3:$D$43,3,0),"")</f>
        <v>atuncer@sakarya.edu.tr</v>
      </c>
      <c r="BJ14" s="195" t="str">
        <f t="shared" si="16"/>
        <v>Doç.Dr. Aziz TUNCER&lt;atuncer@sakarya.edu.tr&gt;</v>
      </c>
      <c r="BK14" s="195"/>
      <c r="BL14" s="195" t="e">
        <f>COUNTIF('DERS PROGRAMI'!#REF!,E14)</f>
        <v>#REF!</v>
      </c>
      <c r="BM14" s="195">
        <f>COUNTIF('DERS PROGRAMI'!$E$5:$E$108,E14)</f>
        <v>0</v>
      </c>
      <c r="BN14" s="195" t="e">
        <f>COUNTIF('DERS PROGRAMI'!#REF!,E14)</f>
        <v>#REF!</v>
      </c>
      <c r="BO14" s="195" t="e">
        <f>COUNTIF('DERS PROGRAMI'!#REF!,E14)</f>
        <v>#REF!</v>
      </c>
      <c r="BP14" s="195" t="e">
        <f>COUNTIF('DERS PROGRAMI'!#REF!,E14)</f>
        <v>#REF!</v>
      </c>
      <c r="BQ14" s="195">
        <f>COUNTIF('DERS PROGRAMI'!$J$5:$J$108,E14)</f>
        <v>0</v>
      </c>
      <c r="BR14" s="195" t="e">
        <f>COUNTIF('DERS PROGRAMI'!#REF!,E14)</f>
        <v>#REF!</v>
      </c>
      <c r="BS14" s="195" t="e">
        <f>COUNTIF('DERS PROGRAMI'!#REF!,E14)</f>
        <v>#REF!</v>
      </c>
      <c r="BT14" s="195"/>
      <c r="BU14" s="195"/>
    </row>
    <row r="15" spans="1:73" ht="19.5" customHeight="1">
      <c r="A15" s="1074"/>
      <c r="B15" s="90" t="s">
        <v>118</v>
      </c>
      <c r="C15" s="92">
        <f>COUNTIF('DERS PROGRAMI'!$2:$116,B15)</f>
        <v>0</v>
      </c>
      <c r="D15" s="94">
        <f>COUNTIF('DERS PROGRAMI'!2:116,E15)</f>
        <v>0</v>
      </c>
      <c r="E15" s="96" t="str">
        <f>VLOOKUP(B15,'LİSTE-FORMÜLLER'!B:C,2,0)</f>
        <v>hb</v>
      </c>
      <c r="F15" s="98">
        <f>COUNTIF('DERS PROGRAMI'!5:14,B15)</f>
        <v>0</v>
      </c>
      <c r="G15" s="99">
        <f>COUNTIF('DERS PROGRAMI'!62:70,B15)</f>
        <v>0</v>
      </c>
      <c r="H15" s="101">
        <f>COUNTIF('DERS PROGRAMI'!15:24,B15)</f>
        <v>0</v>
      </c>
      <c r="I15" s="99">
        <f>COUNTIF('DERS PROGRAMI'!71:79,B15)</f>
        <v>0</v>
      </c>
      <c r="J15" s="101">
        <f>COUNTIF('DERS PROGRAMI'!25:34,B15)</f>
        <v>0</v>
      </c>
      <c r="K15" s="99">
        <f>COUNTIF('DERS PROGRAMI'!80:88,B15)</f>
        <v>0</v>
      </c>
      <c r="L15" s="101">
        <f>COUNTIF('DERS PROGRAMI'!35:45,B15)</f>
        <v>0</v>
      </c>
      <c r="M15" s="99">
        <f>COUNTIF('DERS PROGRAMI'!89:97,B15)</f>
        <v>0</v>
      </c>
      <c r="N15" s="101">
        <f>COUNTIF('DERS PROGRAMI'!46:55,B15)</f>
        <v>0</v>
      </c>
      <c r="O15" s="105">
        <f>COUNTIF('DERS PROGRAMI'!98:106,B15)</f>
        <v>0</v>
      </c>
      <c r="P15" s="106">
        <f t="shared" si="0"/>
        <v>0</v>
      </c>
      <c r="Q15" s="107">
        <f t="shared" si="1"/>
        <v>0</v>
      </c>
      <c r="R15" s="107">
        <f t="shared" si="2"/>
        <v>0</v>
      </c>
      <c r="S15" s="107">
        <f t="shared" si="3"/>
        <v>0</v>
      </c>
      <c r="T15" s="107">
        <f t="shared" si="4"/>
        <v>0</v>
      </c>
      <c r="U15" s="107">
        <f t="shared" si="5"/>
        <v>0</v>
      </c>
      <c r="V15" s="108" t="e">
        <f>COUNTIF('DERS PROGRAMI'!#REF!,E15)</f>
        <v>#REF!</v>
      </c>
      <c r="W15" s="109" t="e">
        <f>COUNTIF('DERS PROGRAMI'!#REF!,E15)</f>
        <v>#REF!</v>
      </c>
      <c r="X15" s="111">
        <f>COUNTIF('DERS PROGRAMI'!5:14,E15)</f>
        <v>0</v>
      </c>
      <c r="Y15" s="113">
        <f>COUNTIF('DERS PROGRAMI'!62:70,E15)</f>
        <v>0</v>
      </c>
      <c r="Z15" s="114" t="e">
        <f>COUNTIF('DERS PROGRAMI'!#REF!,E15)</f>
        <v>#REF!</v>
      </c>
      <c r="AA15" s="109" t="e">
        <f>COUNTIF('DERS PROGRAMI'!#REF!,E15)</f>
        <v>#REF!</v>
      </c>
      <c r="AB15" s="111">
        <f>COUNTIF('DERS PROGRAMI'!15:24,E15)</f>
        <v>0</v>
      </c>
      <c r="AC15" s="113">
        <f>COUNTIF('DERS PROGRAMI'!71:79,E15)</f>
        <v>0</v>
      </c>
      <c r="AD15" s="114" t="e">
        <f>COUNTIF('DERS PROGRAMI'!#REF!,E15)</f>
        <v>#REF!</v>
      </c>
      <c r="AE15" s="109" t="e">
        <f>COUNTIF('DERS PROGRAMI'!#REF!,E15)</f>
        <v>#REF!</v>
      </c>
      <c r="AF15" s="111">
        <f>COUNTIF('DERS PROGRAMI'!25:34,E15)</f>
        <v>0</v>
      </c>
      <c r="AG15" s="113">
        <f>COUNTIF('DERS PROGRAMI'!80:88,E15)</f>
        <v>0</v>
      </c>
      <c r="AH15" s="114" t="e">
        <f>COUNTIF('DERS PROGRAMI'!#REF!,E15)</f>
        <v>#REF!</v>
      </c>
      <c r="AI15" s="109" t="e">
        <f>COUNTIF('DERS PROGRAMI'!#REF!,E15)</f>
        <v>#REF!</v>
      </c>
      <c r="AJ15" s="111">
        <f>COUNTIF('DERS PROGRAMI'!35:45,E15)</f>
        <v>0</v>
      </c>
      <c r="AK15" s="113">
        <f>COUNTIF('DERS PROGRAMI'!89:97,E15)</f>
        <v>0</v>
      </c>
      <c r="AL15" s="114" t="e">
        <f>COUNTIF('DERS PROGRAMI'!#REF!,E15)</f>
        <v>#REF!</v>
      </c>
      <c r="AM15" s="109" t="e">
        <f>COUNTIF('DERS PROGRAMI'!#REF!,E15)</f>
        <v>#REF!</v>
      </c>
      <c r="AN15" s="111">
        <f>COUNTIF('DERS PROGRAMI'!46:55,E15)</f>
        <v>0</v>
      </c>
      <c r="AO15" s="113">
        <f>COUNTIF('DERS PROGRAMI'!98:106,E15)</f>
        <v>0</v>
      </c>
      <c r="AP15" s="123">
        <f t="shared" si="6"/>
        <v>0</v>
      </c>
      <c r="AQ15" s="125">
        <f t="shared" si="7"/>
        <v>0</v>
      </c>
      <c r="AR15" s="125">
        <f t="shared" si="8"/>
        <v>0</v>
      </c>
      <c r="AS15" s="125">
        <f t="shared" si="9"/>
        <v>0</v>
      </c>
      <c r="AT15" s="127">
        <f t="shared" si="10"/>
        <v>0</v>
      </c>
      <c r="AU15" s="129"/>
      <c r="AV15" s="131">
        <f>COUNTIF('DERS DAĞILIMLARI'!$I:$J,B15)</f>
        <v>0</v>
      </c>
      <c r="AW15" s="133">
        <f>COUNTIF('DERS DAĞILIMLARI'!$I$5:$J$152,B15)</f>
        <v>0</v>
      </c>
      <c r="AX15" s="133">
        <f>COUNTIF('DERS DAĞILIMLARI'!$C$157:$J$188,B15)</f>
        <v>0</v>
      </c>
      <c r="AY15" s="133">
        <f>COUNTIF('DERS DAĞILIMLARI'!$I$193:$I$199,B15)</f>
        <v>0</v>
      </c>
      <c r="AZ15" s="136">
        <f>COUNTIF('DERS DAĞILIMLARI'!$I$209:$I$214,B15)</f>
        <v>0</v>
      </c>
      <c r="BA15" s="138"/>
      <c r="BB15" s="141">
        <f t="shared" si="11"/>
        <v>0</v>
      </c>
      <c r="BC15" s="143">
        <f t="shared" si="12"/>
        <v>0</v>
      </c>
      <c r="BD15" s="145" t="str">
        <f t="shared" si="13"/>
        <v>DOĞRU</v>
      </c>
      <c r="BE15" s="146">
        <f t="shared" si="14"/>
        <v>0</v>
      </c>
      <c r="BF15" s="147" t="e">
        <f>SUM('DERS DAĞILIMLARI'!AN$221)</f>
        <v>#VALUE!</v>
      </c>
      <c r="BG15" s="149" t="e">
        <f t="shared" si="15"/>
        <v>#VALUE!</v>
      </c>
      <c r="BH15" s="147"/>
      <c r="BI15" s="151" t="str">
        <f>IFERROR(VLOOKUP(B15,'LİSTE-FORMÜLLER'!$B$3:$D$43,3,0),"")</f>
        <v>haleu@sakarya.edu.tr</v>
      </c>
      <c r="BJ15" s="147" t="str">
        <f t="shared" si="16"/>
        <v>Dr.Öğr.Üyesi Hale BİRİCİKOĞLU&lt;haleu@sakarya.edu.tr&gt;</v>
      </c>
      <c r="BK15" s="147"/>
      <c r="BL15" s="147" t="e">
        <f>COUNTIF('DERS PROGRAMI'!#REF!,E15)</f>
        <v>#REF!</v>
      </c>
      <c r="BM15" s="147">
        <f>COUNTIF('DERS PROGRAMI'!$E$5:$E$108,E15)</f>
        <v>0</v>
      </c>
      <c r="BN15" s="147" t="e">
        <f>COUNTIF('DERS PROGRAMI'!#REF!,E15)</f>
        <v>#REF!</v>
      </c>
      <c r="BO15" s="147" t="e">
        <f>COUNTIF('DERS PROGRAMI'!#REF!,E15)</f>
        <v>#REF!</v>
      </c>
      <c r="BP15" s="147" t="e">
        <f>COUNTIF('DERS PROGRAMI'!#REF!,E15)</f>
        <v>#REF!</v>
      </c>
      <c r="BQ15" s="147">
        <f>COUNTIF('DERS PROGRAMI'!$J$5:$J$108,E15)</f>
        <v>0</v>
      </c>
      <c r="BR15" s="147" t="e">
        <f>COUNTIF('DERS PROGRAMI'!#REF!,E15)</f>
        <v>#REF!</v>
      </c>
      <c r="BS15" s="147" t="e">
        <f>COUNTIF('DERS PROGRAMI'!#REF!,E15)</f>
        <v>#REF!</v>
      </c>
      <c r="BT15" s="147"/>
      <c r="BU15" s="147"/>
    </row>
    <row r="16" spans="1:73" ht="19.5" customHeight="1">
      <c r="A16" s="1074"/>
      <c r="B16" s="156" t="s">
        <v>120</v>
      </c>
      <c r="C16" s="157">
        <f>COUNTIF('DERS PROGRAMI'!$2:$116,B16)</f>
        <v>0</v>
      </c>
      <c r="D16" s="159">
        <f>COUNTIF('DERS PROGRAMI'!$2:$116,E16)</f>
        <v>0</v>
      </c>
      <c r="E16" s="161" t="str">
        <f>VLOOKUP(B16,'LİSTE-FORMÜLLER'!B:C,2,0)</f>
        <v>mk</v>
      </c>
      <c r="F16" s="162">
        <f>COUNTIF('DERS PROGRAMI'!5:14,B16)</f>
        <v>0</v>
      </c>
      <c r="G16" s="164">
        <f>COUNTIF('DERS PROGRAMI'!62:70,B16)</f>
        <v>0</v>
      </c>
      <c r="H16" s="166">
        <f>COUNTIF('DERS PROGRAMI'!15:24,B16)</f>
        <v>0</v>
      </c>
      <c r="I16" s="164">
        <f>COUNTIF('DERS PROGRAMI'!71:79,B16)</f>
        <v>0</v>
      </c>
      <c r="J16" s="166">
        <f>COUNTIF('DERS PROGRAMI'!25:34,B16)</f>
        <v>0</v>
      </c>
      <c r="K16" s="164">
        <f>COUNTIF('DERS PROGRAMI'!80:88,B16)</f>
        <v>0</v>
      </c>
      <c r="L16" s="166">
        <f>COUNTIF('DERS PROGRAMI'!35:45,B16)</f>
        <v>0</v>
      </c>
      <c r="M16" s="164">
        <f>COUNTIF('DERS PROGRAMI'!89:97,B16)</f>
        <v>0</v>
      </c>
      <c r="N16" s="166">
        <f>COUNTIF('DERS PROGRAMI'!46:55,B16)</f>
        <v>0</v>
      </c>
      <c r="O16" s="168">
        <f>COUNTIF('DERS PROGRAMI'!98:106,B16)</f>
        <v>0</v>
      </c>
      <c r="P16" s="169">
        <f t="shared" si="0"/>
        <v>0</v>
      </c>
      <c r="Q16" s="170">
        <f t="shared" si="1"/>
        <v>0</v>
      </c>
      <c r="R16" s="170">
        <f t="shared" si="2"/>
        <v>0</v>
      </c>
      <c r="S16" s="170">
        <f t="shared" si="3"/>
        <v>0</v>
      </c>
      <c r="T16" s="170">
        <f t="shared" si="4"/>
        <v>0</v>
      </c>
      <c r="U16" s="170">
        <f t="shared" si="5"/>
        <v>0</v>
      </c>
      <c r="V16" s="171" t="e">
        <f>COUNTIF('DERS PROGRAMI'!#REF!,E16)</f>
        <v>#REF!</v>
      </c>
      <c r="W16" s="173" t="e">
        <f>COUNTIF('DERS PROGRAMI'!#REF!,E16)</f>
        <v>#REF!</v>
      </c>
      <c r="X16" s="176">
        <f>COUNTIF('DERS PROGRAMI'!5:14,E16)</f>
        <v>0</v>
      </c>
      <c r="Y16" s="177">
        <f>COUNTIF('DERS PROGRAMI'!62:70,E16)</f>
        <v>0</v>
      </c>
      <c r="Z16" s="179" t="e">
        <f>COUNTIF('DERS PROGRAMI'!#REF!,E16)</f>
        <v>#REF!</v>
      </c>
      <c r="AA16" s="173" t="e">
        <f>COUNTIF('DERS PROGRAMI'!#REF!,E16)</f>
        <v>#REF!</v>
      </c>
      <c r="AB16" s="176">
        <f>COUNTIF('DERS PROGRAMI'!15:24,E16)</f>
        <v>0</v>
      </c>
      <c r="AC16" s="177">
        <f>COUNTIF('DERS PROGRAMI'!71:79,E16)</f>
        <v>0</v>
      </c>
      <c r="AD16" s="179" t="e">
        <f>COUNTIF('DERS PROGRAMI'!#REF!,E16)</f>
        <v>#REF!</v>
      </c>
      <c r="AE16" s="173" t="e">
        <f>COUNTIF('DERS PROGRAMI'!#REF!,E16)</f>
        <v>#REF!</v>
      </c>
      <c r="AF16" s="176">
        <f>COUNTIF('DERS PROGRAMI'!25:34,E16)</f>
        <v>0</v>
      </c>
      <c r="AG16" s="177">
        <f>COUNTIF('DERS PROGRAMI'!80:88,E16)</f>
        <v>0</v>
      </c>
      <c r="AH16" s="179" t="e">
        <f>COUNTIF('DERS PROGRAMI'!#REF!,E16)</f>
        <v>#REF!</v>
      </c>
      <c r="AI16" s="173" t="e">
        <f>COUNTIF('DERS PROGRAMI'!#REF!,E16)</f>
        <v>#REF!</v>
      </c>
      <c r="AJ16" s="176">
        <f>COUNTIF('DERS PROGRAMI'!35:45,E16)</f>
        <v>0</v>
      </c>
      <c r="AK16" s="177">
        <f>COUNTIF('DERS PROGRAMI'!89:97,E16)</f>
        <v>0</v>
      </c>
      <c r="AL16" s="179" t="e">
        <f>COUNTIF('DERS PROGRAMI'!#REF!,E16)</f>
        <v>#REF!</v>
      </c>
      <c r="AM16" s="173" t="e">
        <f>COUNTIF('DERS PROGRAMI'!#REF!,E16)</f>
        <v>#REF!</v>
      </c>
      <c r="AN16" s="176">
        <f>COUNTIF('DERS PROGRAMI'!46:55,E16)</f>
        <v>0</v>
      </c>
      <c r="AO16" s="177">
        <f>COUNTIF('DERS PROGRAMI'!98:106,E16)</f>
        <v>0</v>
      </c>
      <c r="AP16" s="183">
        <f t="shared" si="6"/>
        <v>0</v>
      </c>
      <c r="AQ16" s="184">
        <f t="shared" si="7"/>
        <v>0</v>
      </c>
      <c r="AR16" s="184">
        <f t="shared" si="8"/>
        <v>0</v>
      </c>
      <c r="AS16" s="184">
        <f t="shared" si="9"/>
        <v>0</v>
      </c>
      <c r="AT16" s="185">
        <f t="shared" si="10"/>
        <v>0</v>
      </c>
      <c r="AU16" s="186"/>
      <c r="AV16" s="187">
        <f>COUNTIF('DERS DAĞILIMLARI'!$I:$J,B16)</f>
        <v>0</v>
      </c>
      <c r="AW16" s="188">
        <f>COUNTIF('DERS DAĞILIMLARI'!$I$5:$J$152,B16)</f>
        <v>0</v>
      </c>
      <c r="AX16" s="133">
        <f>COUNTIF('DERS DAĞILIMLARI'!$C$157:$J$188,B16)</f>
        <v>0</v>
      </c>
      <c r="AY16" s="188">
        <f>COUNTIF('DERS DAĞILIMLARI'!$I$193:$I$199,B16)</f>
        <v>0</v>
      </c>
      <c r="AZ16" s="189">
        <f>COUNTIF('DERS DAĞILIMLARI'!$I$209:$I$214,B16)</f>
        <v>0</v>
      </c>
      <c r="BA16" s="190"/>
      <c r="BB16" s="191">
        <f t="shared" si="11"/>
        <v>0</v>
      </c>
      <c r="BC16" s="192">
        <f t="shared" si="12"/>
        <v>0</v>
      </c>
      <c r="BD16" s="193" t="str">
        <f t="shared" si="13"/>
        <v>DOĞRU</v>
      </c>
      <c r="BE16" s="194">
        <f t="shared" si="14"/>
        <v>0</v>
      </c>
      <c r="BF16" s="195" t="e">
        <f>SUM('DERS DAĞILIMLARI'!AO$221)</f>
        <v>#VALUE!</v>
      </c>
      <c r="BG16" s="197" t="e">
        <f t="shared" si="15"/>
        <v>#VALUE!</v>
      </c>
      <c r="BH16" s="195"/>
      <c r="BI16" s="198" t="str">
        <f>IFERROR(VLOOKUP(B16,'LİSTE-FORMÜLLER'!$B$3:$D$43,3,0),"")</f>
        <v>mkaraman@sakarya.edu.tr</v>
      </c>
      <c r="BJ16" s="195" t="str">
        <f t="shared" si="16"/>
        <v>Dr.Öğr.Üyesi Mahmut KARAMAN&lt;mkaraman@sakarya.edu.tr&gt;</v>
      </c>
      <c r="BK16" s="195"/>
      <c r="BL16" s="195" t="e">
        <f>COUNTIF('DERS PROGRAMI'!#REF!,E16)</f>
        <v>#REF!</v>
      </c>
      <c r="BM16" s="195">
        <f>COUNTIF('DERS PROGRAMI'!$E$5:$E$108,E16)</f>
        <v>0</v>
      </c>
      <c r="BN16" s="195" t="e">
        <f>COUNTIF('DERS PROGRAMI'!#REF!,E16)</f>
        <v>#REF!</v>
      </c>
      <c r="BO16" s="195" t="e">
        <f>COUNTIF('DERS PROGRAMI'!#REF!,E16)</f>
        <v>#REF!</v>
      </c>
      <c r="BP16" s="195" t="e">
        <f>COUNTIF('DERS PROGRAMI'!#REF!,E16)</f>
        <v>#REF!</v>
      </c>
      <c r="BQ16" s="195">
        <f>COUNTIF('DERS PROGRAMI'!$J$5:$J$108,E16)</f>
        <v>0</v>
      </c>
      <c r="BR16" s="195" t="e">
        <f>COUNTIF('DERS PROGRAMI'!#REF!,E16)</f>
        <v>#REF!</v>
      </c>
      <c r="BS16" s="195" t="e">
        <f>COUNTIF('DERS PROGRAMI'!#REF!,E16)</f>
        <v>#REF!</v>
      </c>
      <c r="BT16" s="195"/>
      <c r="BU16" s="195"/>
    </row>
    <row r="17" spans="1:73" ht="19.5" customHeight="1">
      <c r="A17" s="1074"/>
      <c r="B17" s="90" t="s">
        <v>125</v>
      </c>
      <c r="C17" s="92">
        <f>COUNTIF('DERS PROGRAMI'!$2:$116,B17)</f>
        <v>0</v>
      </c>
      <c r="D17" s="94">
        <f>COUNTIF('DERS PROGRAMI'!$2:$116,E17)</f>
        <v>0</v>
      </c>
      <c r="E17" s="96" t="str">
        <f>VLOOKUP(B17,'LİSTE-FORMÜLLER'!B:C,2,0)</f>
        <v>dtk</v>
      </c>
      <c r="F17" s="98">
        <f>COUNTIF('DERS PROGRAMI'!5:14,B17)</f>
        <v>0</v>
      </c>
      <c r="G17" s="99">
        <f>COUNTIF('DERS PROGRAMI'!62:70,B17)</f>
        <v>0</v>
      </c>
      <c r="H17" s="101">
        <f>COUNTIF('DERS PROGRAMI'!15:24,B17)</f>
        <v>0</v>
      </c>
      <c r="I17" s="99">
        <f>COUNTIF('DERS PROGRAMI'!71:79,B17)</f>
        <v>0</v>
      </c>
      <c r="J17" s="101">
        <f>COUNTIF('DERS PROGRAMI'!25:34,B17)</f>
        <v>0</v>
      </c>
      <c r="K17" s="99">
        <f>COUNTIF('DERS PROGRAMI'!80:88,B17)</f>
        <v>0</v>
      </c>
      <c r="L17" s="101">
        <f>COUNTIF('DERS PROGRAMI'!35:45,B17)</f>
        <v>0</v>
      </c>
      <c r="M17" s="99">
        <f>COUNTIF('DERS PROGRAMI'!89:97,B17)</f>
        <v>0</v>
      </c>
      <c r="N17" s="101">
        <f>COUNTIF('DERS PROGRAMI'!46:55,B17)</f>
        <v>0</v>
      </c>
      <c r="O17" s="105">
        <f>COUNTIF('DERS PROGRAMI'!98:106,B17)</f>
        <v>0</v>
      </c>
      <c r="P17" s="106">
        <f t="shared" si="0"/>
        <v>0</v>
      </c>
      <c r="Q17" s="107">
        <f t="shared" si="1"/>
        <v>0</v>
      </c>
      <c r="R17" s="107">
        <f t="shared" si="2"/>
        <v>0</v>
      </c>
      <c r="S17" s="107">
        <f t="shared" si="3"/>
        <v>0</v>
      </c>
      <c r="T17" s="107">
        <f t="shared" si="4"/>
        <v>0</v>
      </c>
      <c r="U17" s="107">
        <f t="shared" si="5"/>
        <v>0</v>
      </c>
      <c r="V17" s="108" t="e">
        <f>COUNTIF('DERS PROGRAMI'!#REF!,E17)</f>
        <v>#REF!</v>
      </c>
      <c r="W17" s="109" t="e">
        <f>COUNTIF('DERS PROGRAMI'!#REF!,E17)</f>
        <v>#REF!</v>
      </c>
      <c r="X17" s="111">
        <f>COUNTIF('DERS PROGRAMI'!5:14,E17)</f>
        <v>0</v>
      </c>
      <c r="Y17" s="113">
        <f>COUNTIF('DERS PROGRAMI'!62:70,E17)</f>
        <v>0</v>
      </c>
      <c r="Z17" s="114" t="e">
        <f>COUNTIF('DERS PROGRAMI'!#REF!,E17)</f>
        <v>#REF!</v>
      </c>
      <c r="AA17" s="109" t="e">
        <f>COUNTIF('DERS PROGRAMI'!#REF!,E17)</f>
        <v>#REF!</v>
      </c>
      <c r="AB17" s="111">
        <f>COUNTIF('DERS PROGRAMI'!15:24,E17)</f>
        <v>0</v>
      </c>
      <c r="AC17" s="113">
        <f>COUNTIF('DERS PROGRAMI'!71:79,E17)</f>
        <v>0</v>
      </c>
      <c r="AD17" s="114" t="e">
        <f>COUNTIF('DERS PROGRAMI'!#REF!,E17)</f>
        <v>#REF!</v>
      </c>
      <c r="AE17" s="109" t="e">
        <f>COUNTIF('DERS PROGRAMI'!#REF!,E17)</f>
        <v>#REF!</v>
      </c>
      <c r="AF17" s="111">
        <f>COUNTIF('DERS PROGRAMI'!25:34,E17)</f>
        <v>0</v>
      </c>
      <c r="AG17" s="113">
        <f>COUNTIF('DERS PROGRAMI'!80:88,E17)</f>
        <v>0</v>
      </c>
      <c r="AH17" s="114" t="e">
        <f>COUNTIF('DERS PROGRAMI'!#REF!,E17)</f>
        <v>#REF!</v>
      </c>
      <c r="AI17" s="109" t="e">
        <f>COUNTIF('DERS PROGRAMI'!#REF!,E17)</f>
        <v>#REF!</v>
      </c>
      <c r="AJ17" s="111">
        <f>COUNTIF('DERS PROGRAMI'!35:45,E17)</f>
        <v>0</v>
      </c>
      <c r="AK17" s="113">
        <f>COUNTIF('DERS PROGRAMI'!89:97,E17)</f>
        <v>0</v>
      </c>
      <c r="AL17" s="114" t="e">
        <f>COUNTIF('DERS PROGRAMI'!#REF!,E17)</f>
        <v>#REF!</v>
      </c>
      <c r="AM17" s="109" t="e">
        <f>COUNTIF('DERS PROGRAMI'!#REF!,E17)</f>
        <v>#REF!</v>
      </c>
      <c r="AN17" s="111">
        <f>COUNTIF('DERS PROGRAMI'!46:55,E17)</f>
        <v>0</v>
      </c>
      <c r="AO17" s="113">
        <f>COUNTIF('DERS PROGRAMI'!98:106,E17)</f>
        <v>0</v>
      </c>
      <c r="AP17" s="123">
        <f t="shared" si="6"/>
        <v>0</v>
      </c>
      <c r="AQ17" s="125">
        <f t="shared" si="7"/>
        <v>0</v>
      </c>
      <c r="AR17" s="125">
        <f t="shared" si="8"/>
        <v>0</v>
      </c>
      <c r="AS17" s="125">
        <f t="shared" si="9"/>
        <v>0</v>
      </c>
      <c r="AT17" s="127">
        <f t="shared" si="10"/>
        <v>0</v>
      </c>
      <c r="AU17" s="129"/>
      <c r="AV17" s="131">
        <f>COUNTIF('DERS DAĞILIMLARI'!$I:$J,B17)</f>
        <v>0</v>
      </c>
      <c r="AW17" s="133">
        <f>COUNTIF('DERS DAĞILIMLARI'!$I$5:$J$152,B17)</f>
        <v>0</v>
      </c>
      <c r="AX17" s="133">
        <f>COUNTIF('DERS DAĞILIMLARI'!$C$157:$J$188,B17)</f>
        <v>0</v>
      </c>
      <c r="AY17" s="133">
        <f>COUNTIF('DERS DAĞILIMLARI'!$I$193:$I$199,B17)</f>
        <v>0</v>
      </c>
      <c r="AZ17" s="136">
        <f>COUNTIF('DERS DAĞILIMLARI'!$I$209:$I$214,B17)</f>
        <v>0</v>
      </c>
      <c r="BA17" s="138"/>
      <c r="BB17" s="141">
        <f t="shared" si="11"/>
        <v>0</v>
      </c>
      <c r="BC17" s="143">
        <f t="shared" si="12"/>
        <v>0</v>
      </c>
      <c r="BD17" s="145" t="str">
        <f t="shared" si="13"/>
        <v>DOĞRU</v>
      </c>
      <c r="BE17" s="146">
        <f t="shared" si="14"/>
        <v>0</v>
      </c>
      <c r="BF17" s="147" t="e">
        <f>SUM('DERS DAĞILIMLARI'!AP$221)</f>
        <v>#VALUE!</v>
      </c>
      <c r="BG17" s="149" t="e">
        <f t="shared" si="15"/>
        <v>#VALUE!</v>
      </c>
      <c r="BH17" s="147"/>
      <c r="BI17" s="151" t="str">
        <f>IFERROR(VLOOKUP(B17,'LİSTE-FORMÜLLER'!$B$3:$D$43,3,0),"")</f>
        <v>dturkmenoglu@sakarya.edu.tr</v>
      </c>
      <c r="BJ17" s="147" t="str">
        <f t="shared" si="16"/>
        <v>Dr.Öğr.Üyesi Dilşad T. KÖSE&lt;dturkmenoglu@sakarya.edu.tr&gt;</v>
      </c>
      <c r="BK17" s="147"/>
      <c r="BL17" s="147" t="e">
        <f>COUNTIF('DERS PROGRAMI'!#REF!,E17)</f>
        <v>#REF!</v>
      </c>
      <c r="BM17" s="147">
        <f>COUNTIF('DERS PROGRAMI'!$E$5:$E$108,E17)</f>
        <v>0</v>
      </c>
      <c r="BN17" s="147" t="e">
        <f>COUNTIF('DERS PROGRAMI'!#REF!,E17)</f>
        <v>#REF!</v>
      </c>
      <c r="BO17" s="147" t="e">
        <f>COUNTIF('DERS PROGRAMI'!#REF!,E17)</f>
        <v>#REF!</v>
      </c>
      <c r="BP17" s="147" t="e">
        <f>COUNTIF('DERS PROGRAMI'!#REF!,E17)</f>
        <v>#REF!</v>
      </c>
      <c r="BQ17" s="147">
        <f>COUNTIF('DERS PROGRAMI'!$J$5:$J$108,E17)</f>
        <v>0</v>
      </c>
      <c r="BR17" s="147" t="e">
        <f>COUNTIF('DERS PROGRAMI'!#REF!,E17)</f>
        <v>#REF!</v>
      </c>
      <c r="BS17" s="147" t="e">
        <f>COUNTIF('DERS PROGRAMI'!#REF!,E17)</f>
        <v>#REF!</v>
      </c>
      <c r="BT17" s="147"/>
      <c r="BU17" s="147"/>
    </row>
    <row r="18" spans="1:73" ht="19.5" customHeight="1">
      <c r="A18" s="1074"/>
      <c r="B18" s="156" t="s">
        <v>129</v>
      </c>
      <c r="C18" s="157">
        <f>COUNTIF('DERS PROGRAMI'!$2:$116,B18)</f>
        <v>2</v>
      </c>
      <c r="D18" s="159">
        <f>COUNTIF('DERS PROGRAMI'!$2:$116,E18)</f>
        <v>0</v>
      </c>
      <c r="E18" s="161" t="str">
        <f>VLOOKUP(B18,'LİSTE-FORMÜLLER'!B:C,2,0)</f>
        <v>nm</v>
      </c>
      <c r="F18" s="162">
        <f>COUNTIF('DERS PROGRAMI'!5:14,B18)</f>
        <v>0</v>
      </c>
      <c r="G18" s="164">
        <f>COUNTIF('DERS PROGRAMI'!62:70,B18)</f>
        <v>0</v>
      </c>
      <c r="H18" s="166">
        <f>COUNTIF('DERS PROGRAMI'!15:24,B18)</f>
        <v>0</v>
      </c>
      <c r="I18" s="164">
        <f>COUNTIF('DERS PROGRAMI'!71:79,B18)</f>
        <v>0</v>
      </c>
      <c r="J18" s="166">
        <f>COUNTIF('DERS PROGRAMI'!25:34,B18)</f>
        <v>0</v>
      </c>
      <c r="K18" s="164">
        <f>COUNTIF('DERS PROGRAMI'!80:88,B18)</f>
        <v>0</v>
      </c>
      <c r="L18" s="166">
        <f>COUNTIF('DERS PROGRAMI'!35:45,B18)</f>
        <v>0</v>
      </c>
      <c r="M18" s="164">
        <f>COUNTIF('DERS PROGRAMI'!89:97,B18)</f>
        <v>0</v>
      </c>
      <c r="N18" s="166">
        <f>COUNTIF('DERS PROGRAMI'!46:55,B18)</f>
        <v>1</v>
      </c>
      <c r="O18" s="168">
        <f>COUNTIF('DERS PROGRAMI'!98:106,B18)</f>
        <v>1</v>
      </c>
      <c r="P18" s="169">
        <f t="shared" si="0"/>
        <v>1</v>
      </c>
      <c r="Q18" s="170">
        <f t="shared" si="1"/>
        <v>0</v>
      </c>
      <c r="R18" s="170">
        <f t="shared" si="2"/>
        <v>0</v>
      </c>
      <c r="S18" s="170">
        <f t="shared" si="3"/>
        <v>0</v>
      </c>
      <c r="T18" s="170">
        <f t="shared" si="4"/>
        <v>0</v>
      </c>
      <c r="U18" s="170">
        <f t="shared" si="5"/>
        <v>2</v>
      </c>
      <c r="V18" s="171" t="e">
        <f>COUNTIF('DERS PROGRAMI'!#REF!,E18)</f>
        <v>#REF!</v>
      </c>
      <c r="W18" s="173" t="e">
        <f>COUNTIF('DERS PROGRAMI'!#REF!,E18)</f>
        <v>#REF!</v>
      </c>
      <c r="X18" s="176">
        <f>COUNTIF('DERS PROGRAMI'!5:14,E18)</f>
        <v>0</v>
      </c>
      <c r="Y18" s="177">
        <f>COUNTIF('DERS PROGRAMI'!62:70,E18)</f>
        <v>0</v>
      </c>
      <c r="Z18" s="179" t="e">
        <f>COUNTIF('DERS PROGRAMI'!#REF!,E18)</f>
        <v>#REF!</v>
      </c>
      <c r="AA18" s="173" t="e">
        <f>COUNTIF('DERS PROGRAMI'!#REF!,E18)</f>
        <v>#REF!</v>
      </c>
      <c r="AB18" s="176">
        <f>COUNTIF('DERS PROGRAMI'!15:24,E18)</f>
        <v>0</v>
      </c>
      <c r="AC18" s="177">
        <f>COUNTIF('DERS PROGRAMI'!71:79,E18)</f>
        <v>0</v>
      </c>
      <c r="AD18" s="179" t="e">
        <f>COUNTIF('DERS PROGRAMI'!#REF!,E18)</f>
        <v>#REF!</v>
      </c>
      <c r="AE18" s="173" t="e">
        <f>COUNTIF('DERS PROGRAMI'!#REF!,E18)</f>
        <v>#REF!</v>
      </c>
      <c r="AF18" s="176">
        <f>COUNTIF('DERS PROGRAMI'!25:34,E18)</f>
        <v>0</v>
      </c>
      <c r="AG18" s="177">
        <f>COUNTIF('DERS PROGRAMI'!80:88,E18)</f>
        <v>0</v>
      </c>
      <c r="AH18" s="179" t="e">
        <f>COUNTIF('DERS PROGRAMI'!#REF!,E18)</f>
        <v>#REF!</v>
      </c>
      <c r="AI18" s="173" t="e">
        <f>COUNTIF('DERS PROGRAMI'!#REF!,E18)</f>
        <v>#REF!</v>
      </c>
      <c r="AJ18" s="176">
        <f>COUNTIF('DERS PROGRAMI'!35:45,E18)</f>
        <v>0</v>
      </c>
      <c r="AK18" s="177">
        <f>COUNTIF('DERS PROGRAMI'!89:97,E18)</f>
        <v>0</v>
      </c>
      <c r="AL18" s="179" t="e">
        <f>COUNTIF('DERS PROGRAMI'!#REF!,E18)</f>
        <v>#REF!</v>
      </c>
      <c r="AM18" s="173" t="e">
        <f>COUNTIF('DERS PROGRAMI'!#REF!,E18)</f>
        <v>#REF!</v>
      </c>
      <c r="AN18" s="176">
        <f>COUNTIF('DERS PROGRAMI'!46:55,E18)</f>
        <v>0</v>
      </c>
      <c r="AO18" s="177">
        <f>COUNTIF('DERS PROGRAMI'!98:106,E18)</f>
        <v>0</v>
      </c>
      <c r="AP18" s="183">
        <f t="shared" si="6"/>
        <v>0</v>
      </c>
      <c r="AQ18" s="184">
        <f t="shared" si="7"/>
        <v>0</v>
      </c>
      <c r="AR18" s="184">
        <f t="shared" si="8"/>
        <v>0</v>
      </c>
      <c r="AS18" s="184">
        <f t="shared" si="9"/>
        <v>0</v>
      </c>
      <c r="AT18" s="185">
        <f t="shared" si="10"/>
        <v>0</v>
      </c>
      <c r="AU18" s="186"/>
      <c r="AV18" s="187">
        <f>COUNTIF('DERS DAĞILIMLARI'!$I:$J,B18)</f>
        <v>2</v>
      </c>
      <c r="AW18" s="188">
        <f>COUNTIF('DERS DAĞILIMLARI'!$I$5:$J$152,B18)</f>
        <v>2</v>
      </c>
      <c r="AX18" s="133">
        <f>COUNTIF('DERS DAĞILIMLARI'!$C$157:$J$188,B18)</f>
        <v>0</v>
      </c>
      <c r="AY18" s="188">
        <f>COUNTIF('DERS DAĞILIMLARI'!$I$193:$I$199,B18)</f>
        <v>0</v>
      </c>
      <c r="AZ18" s="189">
        <f>COUNTIF('DERS DAĞILIMLARI'!$I$209:$I$214,B18)</f>
        <v>0</v>
      </c>
      <c r="BA18" s="190"/>
      <c r="BB18" s="191">
        <f t="shared" si="11"/>
        <v>2</v>
      </c>
      <c r="BC18" s="192">
        <f t="shared" si="12"/>
        <v>2</v>
      </c>
      <c r="BD18" s="193" t="str">
        <f t="shared" si="13"/>
        <v>DOĞRU</v>
      </c>
      <c r="BE18" s="194">
        <f t="shared" si="14"/>
        <v>0</v>
      </c>
      <c r="BF18" s="195" t="e">
        <f>SUM('DERS DAĞILIMLARI'!AQ$221)</f>
        <v>#VALUE!</v>
      </c>
      <c r="BG18" s="197" t="e">
        <f t="shared" si="15"/>
        <v>#VALUE!</v>
      </c>
      <c r="BH18" s="195"/>
      <c r="BI18" s="198" t="str">
        <f>IFERROR(VLOOKUP(B18,'LİSTE-FORMÜLLER'!$B$3:$D$43,3,0),"")</f>
        <v>nmis@sakarya.edu.tr</v>
      </c>
      <c r="BJ18" s="195" t="str">
        <f t="shared" si="16"/>
        <v>Dr.Öğr.Üyesi Nebi MİŞ&lt;nmis@sakarya.edu.tr&gt;</v>
      </c>
      <c r="BK18" s="195"/>
      <c r="BL18" s="195" t="e">
        <f>COUNTIF('DERS PROGRAMI'!#REF!,E18)</f>
        <v>#REF!</v>
      </c>
      <c r="BM18" s="195">
        <f>COUNTIF('DERS PROGRAMI'!$E$5:$E$108,E18)</f>
        <v>0</v>
      </c>
      <c r="BN18" s="195" t="e">
        <f>COUNTIF('DERS PROGRAMI'!#REF!,E18)</f>
        <v>#REF!</v>
      </c>
      <c r="BO18" s="195" t="e">
        <f>COUNTIF('DERS PROGRAMI'!#REF!,E18)</f>
        <v>#REF!</v>
      </c>
      <c r="BP18" s="195" t="e">
        <f>COUNTIF('DERS PROGRAMI'!#REF!,E18)</f>
        <v>#REF!</v>
      </c>
      <c r="BQ18" s="195">
        <f>COUNTIF('DERS PROGRAMI'!$J$5:$J$108,E18)</f>
        <v>0</v>
      </c>
      <c r="BR18" s="195" t="e">
        <f>COUNTIF('DERS PROGRAMI'!#REF!,E18)</f>
        <v>#REF!</v>
      </c>
      <c r="BS18" s="195" t="e">
        <f>COUNTIF('DERS PROGRAMI'!#REF!,E18)</f>
        <v>#REF!</v>
      </c>
      <c r="BT18" s="195"/>
      <c r="BU18" s="195"/>
    </row>
    <row r="19" spans="1:73" ht="19.5" customHeight="1">
      <c r="A19" s="1074"/>
      <c r="B19" s="90" t="s">
        <v>117</v>
      </c>
      <c r="C19" s="92">
        <f>COUNTIF('DERS PROGRAMI'!$2:$116,B19)</f>
        <v>4</v>
      </c>
      <c r="D19" s="94">
        <f>COUNTIF('DERS PROGRAMI'!$2:$116,E19)</f>
        <v>0</v>
      </c>
      <c r="E19" s="96" t="str">
        <f>IFERROR(VLOOKUP(B19,'LİSTE-FORMÜLLER'!B:C,2,0),"-")</f>
        <v>sk</v>
      </c>
      <c r="F19" s="98">
        <f>COUNTIF('DERS PROGRAMI'!$5:$14,B19)</f>
        <v>0</v>
      </c>
      <c r="G19" s="99">
        <f>COUNTIF('DERS PROGRAMI'!$62:$70,B19)</f>
        <v>0</v>
      </c>
      <c r="H19" s="101">
        <f>COUNTIF('DERS PROGRAMI'!$15:$24,B19)</f>
        <v>1</v>
      </c>
      <c r="I19" s="99">
        <f>COUNTIF('DERS PROGRAMI'!$71:$79,B19)</f>
        <v>1</v>
      </c>
      <c r="J19" s="101">
        <f>COUNTIF('DERS PROGRAMI'!$25:$34,B19)</f>
        <v>0</v>
      </c>
      <c r="K19" s="99">
        <f>COUNTIF('DERS PROGRAMI'!$80:$88,B19)</f>
        <v>0</v>
      </c>
      <c r="L19" s="101">
        <f>COUNTIF('DERS PROGRAMI'!$35:$45,B19)</f>
        <v>1</v>
      </c>
      <c r="M19" s="99">
        <f>COUNTIF('DERS PROGRAMI'!$89:$97,B19)</f>
        <v>1</v>
      </c>
      <c r="N19" s="101">
        <f>COUNTIF('DERS PROGRAMI'!$46:$55,B19)</f>
        <v>0</v>
      </c>
      <c r="O19" s="105">
        <f>COUNTIF('DERS PROGRAMI'!$98:$106,B19)</f>
        <v>0</v>
      </c>
      <c r="P19" s="106">
        <f t="shared" si="0"/>
        <v>2</v>
      </c>
      <c r="Q19" s="107">
        <f t="shared" si="1"/>
        <v>0</v>
      </c>
      <c r="R19" s="107">
        <f t="shared" si="2"/>
        <v>2</v>
      </c>
      <c r="S19" s="107">
        <f t="shared" si="3"/>
        <v>0</v>
      </c>
      <c r="T19" s="107">
        <f t="shared" si="4"/>
        <v>2</v>
      </c>
      <c r="U19" s="107">
        <f t="shared" si="5"/>
        <v>0</v>
      </c>
      <c r="V19" s="108" t="e">
        <f>COUNTIF('DERS PROGRAMI'!#REF!,E19)</f>
        <v>#REF!</v>
      </c>
      <c r="W19" s="109" t="e">
        <f>COUNTIF('DERS PROGRAMI'!#REF!,E19)</f>
        <v>#REF!</v>
      </c>
      <c r="X19" s="111">
        <f>COUNTIF('DERS PROGRAMI'!$5:$14,E19)</f>
        <v>0</v>
      </c>
      <c r="Y19" s="113">
        <f>COUNTIF('DERS PROGRAMI'!$62:$70,E19)</f>
        <v>0</v>
      </c>
      <c r="Z19" s="114" t="e">
        <f>COUNTIF('DERS PROGRAMI'!#REF!,E19)</f>
        <v>#REF!</v>
      </c>
      <c r="AA19" s="109" t="e">
        <f>COUNTIF('DERS PROGRAMI'!#REF!,E19)</f>
        <v>#REF!</v>
      </c>
      <c r="AB19" s="111">
        <f>COUNTIF('DERS PROGRAMI'!$15:$24,E19)</f>
        <v>0</v>
      </c>
      <c r="AC19" s="113">
        <f>COUNTIF('DERS PROGRAMI'!$71:$79,E19)</f>
        <v>0</v>
      </c>
      <c r="AD19" s="114" t="e">
        <f>COUNTIF('DERS PROGRAMI'!#REF!,E19)</f>
        <v>#REF!</v>
      </c>
      <c r="AE19" s="109" t="e">
        <f>COUNTIF('DERS PROGRAMI'!#REF!,E19)</f>
        <v>#REF!</v>
      </c>
      <c r="AF19" s="111">
        <f>COUNTIF('DERS PROGRAMI'!$25:$34,E19)</f>
        <v>0</v>
      </c>
      <c r="AG19" s="113">
        <f>COUNTIF('DERS PROGRAMI'!$80:$88,E19)</f>
        <v>0</v>
      </c>
      <c r="AH19" s="114" t="e">
        <f>COUNTIF('DERS PROGRAMI'!#REF!,E19)</f>
        <v>#REF!</v>
      </c>
      <c r="AI19" s="109" t="e">
        <f>COUNTIF('DERS PROGRAMI'!#REF!,E19)</f>
        <v>#REF!</v>
      </c>
      <c r="AJ19" s="111">
        <f>COUNTIF('DERS PROGRAMI'!$35:$45,E19)</f>
        <v>0</v>
      </c>
      <c r="AK19" s="113">
        <f>COUNTIF('DERS PROGRAMI'!$89:$97,E19)</f>
        <v>0</v>
      </c>
      <c r="AL19" s="114" t="e">
        <f>COUNTIF('DERS PROGRAMI'!#REF!,E19)</f>
        <v>#REF!</v>
      </c>
      <c r="AM19" s="109" t="e">
        <f>COUNTIF('DERS PROGRAMI'!#REF!,E19)</f>
        <v>#REF!</v>
      </c>
      <c r="AN19" s="111">
        <f>COUNTIF('DERS PROGRAMI'!$46:$55,E19)</f>
        <v>0</v>
      </c>
      <c r="AO19" s="113">
        <f>COUNTIF('DERS PROGRAMI'!$98:$106,E19)</f>
        <v>0</v>
      </c>
      <c r="AP19" s="123">
        <f t="shared" si="6"/>
        <v>0</v>
      </c>
      <c r="AQ19" s="125">
        <f t="shared" si="7"/>
        <v>0</v>
      </c>
      <c r="AR19" s="125">
        <f t="shared" si="8"/>
        <v>0</v>
      </c>
      <c r="AS19" s="125">
        <f t="shared" si="9"/>
        <v>0</v>
      </c>
      <c r="AT19" s="127">
        <f t="shared" si="10"/>
        <v>0</v>
      </c>
      <c r="AU19" s="129"/>
      <c r="AV19" s="131">
        <f>COUNTIF('DERS DAĞILIMLARI'!$I:$J,B19)</f>
        <v>4</v>
      </c>
      <c r="AW19" s="133">
        <f>COUNTIF('DERS DAĞILIMLARI'!$I$5:$J$152,B19)</f>
        <v>4</v>
      </c>
      <c r="AX19" s="133">
        <f>COUNTIF('DERS DAĞILIMLARI'!$C$157:$J$188,B19)</f>
        <v>0</v>
      </c>
      <c r="AY19" s="133">
        <f>COUNTIF('DERS DAĞILIMLARI'!$I$193:$I$199,B19)</f>
        <v>0</v>
      </c>
      <c r="AZ19" s="136">
        <f>COUNTIF('DERS DAĞILIMLARI'!$I$209:$I$214,B19)</f>
        <v>0</v>
      </c>
      <c r="BA19" s="138"/>
      <c r="BB19" s="141">
        <f t="shared" si="11"/>
        <v>4</v>
      </c>
      <c r="BC19" s="143">
        <f t="shared" si="12"/>
        <v>4</v>
      </c>
      <c r="BD19" s="145" t="str">
        <f t="shared" si="13"/>
        <v>DOĞRU</v>
      </c>
      <c r="BE19" s="146">
        <f t="shared" si="14"/>
        <v>0</v>
      </c>
      <c r="BF19" s="147" t="e">
        <f>SUM('DERS DAĞILIMLARI'!AR$221)</f>
        <v>#VALUE!</v>
      </c>
      <c r="BG19" s="149" t="e">
        <f t="shared" si="15"/>
        <v>#VALUE!</v>
      </c>
      <c r="BH19" s="147"/>
      <c r="BI19" s="151" t="str">
        <f>IFERROR(VLOOKUP(B19,'LİSTE-FORMÜLLER'!$B$3:$D$43,3,0),"")</f>
        <v>serdarkorucu@sakarya.edu.tr</v>
      </c>
      <c r="BJ19" s="147" t="str">
        <f t="shared" si="16"/>
        <v>Dr.Öğr.Üyesi Serdar KORUCU&lt;serdarkorucu@sakarya.edu.tr&gt;</v>
      </c>
      <c r="BK19" s="147"/>
      <c r="BL19" s="147" t="e">
        <f>COUNTIF('DERS PROGRAMI'!#REF!,E19)</f>
        <v>#REF!</v>
      </c>
      <c r="BM19" s="147">
        <f>COUNTIF('DERS PROGRAMI'!$E$5:$E$108,E19)</f>
        <v>0</v>
      </c>
      <c r="BN19" s="147" t="e">
        <f>COUNTIF('DERS PROGRAMI'!#REF!,E19)</f>
        <v>#REF!</v>
      </c>
      <c r="BO19" s="147" t="e">
        <f>COUNTIF('DERS PROGRAMI'!#REF!,E19)</f>
        <v>#REF!</v>
      </c>
      <c r="BP19" s="147" t="e">
        <f>COUNTIF('DERS PROGRAMI'!#REF!,E19)</f>
        <v>#REF!</v>
      </c>
      <c r="BQ19" s="147">
        <f>COUNTIF('DERS PROGRAMI'!$J$5:$J$108,E19)</f>
        <v>0</v>
      </c>
      <c r="BR19" s="147" t="e">
        <f>COUNTIF('DERS PROGRAMI'!#REF!,E19)</f>
        <v>#REF!</v>
      </c>
      <c r="BS19" s="147" t="e">
        <f>COUNTIF('DERS PROGRAMI'!#REF!,E19)</f>
        <v>#REF!</v>
      </c>
      <c r="BT19" s="147"/>
      <c r="BU19" s="147"/>
    </row>
    <row r="20" spans="1:73" ht="19.5" customHeight="1">
      <c r="A20" s="1074"/>
      <c r="B20" s="156" t="s">
        <v>135</v>
      </c>
      <c r="C20" s="157">
        <f>COUNTIF('DERS PROGRAMI'!$2:$116,B20)</f>
        <v>4</v>
      </c>
      <c r="D20" s="159">
        <f>COUNTIF('DERS PROGRAMI'!$2:$116,E20)</f>
        <v>0</v>
      </c>
      <c r="E20" s="161" t="str">
        <f>IFERROR(VLOOKUP(B20,'LİSTE-FORMÜLLER'!B:C,2,0),"-")</f>
        <v>fyö</v>
      </c>
      <c r="F20" s="162">
        <f>COUNTIF('DERS PROGRAMI'!$5:$14,B20)</f>
        <v>0</v>
      </c>
      <c r="G20" s="177">
        <f>COUNTIF('DERS PROGRAMI'!$62:$70,B20)</f>
        <v>0</v>
      </c>
      <c r="H20" s="166">
        <f>COUNTIF('DERS PROGRAMI'!$15:$24,B20)</f>
        <v>0</v>
      </c>
      <c r="I20" s="177">
        <f>COUNTIF('DERS PROGRAMI'!$71:$79,B20)</f>
        <v>0</v>
      </c>
      <c r="J20" s="166">
        <f>COUNTIF('DERS PROGRAMI'!$25:$34,B20)</f>
        <v>1</v>
      </c>
      <c r="K20" s="177">
        <f>COUNTIF('DERS PROGRAMI'!$80:$88,B20)</f>
        <v>1</v>
      </c>
      <c r="L20" s="166">
        <f>COUNTIF('DERS PROGRAMI'!$35:$45,B20)</f>
        <v>1</v>
      </c>
      <c r="M20" s="177">
        <f>COUNTIF('DERS PROGRAMI'!$89:$97,B20)</f>
        <v>1</v>
      </c>
      <c r="N20" s="166">
        <f>COUNTIF('DERS PROGRAMI'!$46:$55,B20)</f>
        <v>0</v>
      </c>
      <c r="O20" s="259">
        <f>COUNTIF('DERS PROGRAMI'!$98:$106,B20)</f>
        <v>0</v>
      </c>
      <c r="P20" s="169">
        <f t="shared" si="0"/>
        <v>2</v>
      </c>
      <c r="Q20" s="170">
        <f t="shared" si="1"/>
        <v>0</v>
      </c>
      <c r="R20" s="170">
        <f t="shared" si="2"/>
        <v>0</v>
      </c>
      <c r="S20" s="170">
        <f t="shared" si="3"/>
        <v>2</v>
      </c>
      <c r="T20" s="170">
        <f t="shared" si="4"/>
        <v>2</v>
      </c>
      <c r="U20" s="170">
        <f t="shared" si="5"/>
        <v>0</v>
      </c>
      <c r="V20" s="171" t="e">
        <f>COUNTIF('DERS PROGRAMI'!#REF!,E20)</f>
        <v>#REF!</v>
      </c>
      <c r="W20" s="173" t="e">
        <f>COUNTIF('DERS PROGRAMI'!#REF!,E20)</f>
        <v>#REF!</v>
      </c>
      <c r="X20" s="176">
        <f>COUNTIF('DERS PROGRAMI'!$5:$14,E20)</f>
        <v>0</v>
      </c>
      <c r="Y20" s="177">
        <f>COUNTIF('DERS PROGRAMI'!$62:$70,E20)</f>
        <v>0</v>
      </c>
      <c r="Z20" s="179" t="e">
        <f>COUNTIF('DERS PROGRAMI'!#REF!,E20)</f>
        <v>#REF!</v>
      </c>
      <c r="AA20" s="173" t="e">
        <f>COUNTIF('DERS PROGRAMI'!#REF!,E20)</f>
        <v>#REF!</v>
      </c>
      <c r="AB20" s="176">
        <f>COUNTIF('DERS PROGRAMI'!$15:$24,E20)</f>
        <v>0</v>
      </c>
      <c r="AC20" s="177">
        <f>COUNTIF('DERS PROGRAMI'!$71:$79,E20)</f>
        <v>0</v>
      </c>
      <c r="AD20" s="179" t="e">
        <f>COUNTIF('DERS PROGRAMI'!#REF!,E20)</f>
        <v>#REF!</v>
      </c>
      <c r="AE20" s="173" t="e">
        <f>COUNTIF('DERS PROGRAMI'!#REF!,E20)</f>
        <v>#REF!</v>
      </c>
      <c r="AF20" s="176">
        <f>COUNTIF('DERS PROGRAMI'!$25:$34,E20)</f>
        <v>0</v>
      </c>
      <c r="AG20" s="177">
        <f>COUNTIF('DERS PROGRAMI'!$80:$88,E20)</f>
        <v>0</v>
      </c>
      <c r="AH20" s="179" t="e">
        <f>COUNTIF('DERS PROGRAMI'!#REF!,E20)</f>
        <v>#REF!</v>
      </c>
      <c r="AI20" s="173" t="e">
        <f>COUNTIF('DERS PROGRAMI'!#REF!,E20)</f>
        <v>#REF!</v>
      </c>
      <c r="AJ20" s="176">
        <f>COUNTIF('DERS PROGRAMI'!$35:$45,E20)</f>
        <v>0</v>
      </c>
      <c r="AK20" s="177">
        <f>COUNTIF('DERS PROGRAMI'!$89:$97,E20)</f>
        <v>0</v>
      </c>
      <c r="AL20" s="179" t="e">
        <f>COUNTIF('DERS PROGRAMI'!#REF!,E20)</f>
        <v>#REF!</v>
      </c>
      <c r="AM20" s="173" t="e">
        <f>COUNTIF('DERS PROGRAMI'!#REF!,E20)</f>
        <v>#REF!</v>
      </c>
      <c r="AN20" s="176">
        <f>COUNTIF('DERS PROGRAMI'!$46:$55,E20)</f>
        <v>0</v>
      </c>
      <c r="AO20" s="177">
        <f>COUNTIF('DERS PROGRAMI'!$98:$106,E20)</f>
        <v>0</v>
      </c>
      <c r="AP20" s="183">
        <f t="shared" si="6"/>
        <v>0</v>
      </c>
      <c r="AQ20" s="184">
        <f t="shared" si="7"/>
        <v>0</v>
      </c>
      <c r="AR20" s="184">
        <f t="shared" si="8"/>
        <v>0</v>
      </c>
      <c r="AS20" s="184">
        <f t="shared" si="9"/>
        <v>0</v>
      </c>
      <c r="AT20" s="185">
        <f t="shared" si="10"/>
        <v>0</v>
      </c>
      <c r="AU20" s="186"/>
      <c r="AV20" s="187">
        <f>COUNTIF('DERS DAĞILIMLARI'!$I:$J,B20)</f>
        <v>4</v>
      </c>
      <c r="AW20" s="188">
        <f>COUNTIF('DERS DAĞILIMLARI'!$I$5:$J$152,B20)</f>
        <v>4</v>
      </c>
      <c r="AX20" s="133">
        <f>COUNTIF('DERS DAĞILIMLARI'!$C$157:$J$188,B20)</f>
        <v>0</v>
      </c>
      <c r="AY20" s="188">
        <f>COUNTIF('DERS DAĞILIMLARI'!$I$193:$I$199,B20)</f>
        <v>0</v>
      </c>
      <c r="AZ20" s="189">
        <f>COUNTIF('DERS DAĞILIMLARI'!$I$209:$I$214,B20)</f>
        <v>0</v>
      </c>
      <c r="BA20" s="190"/>
      <c r="BB20" s="191">
        <f t="shared" si="11"/>
        <v>4</v>
      </c>
      <c r="BC20" s="192">
        <f t="shared" si="12"/>
        <v>4</v>
      </c>
      <c r="BD20" s="193" t="str">
        <f t="shared" si="13"/>
        <v>DOĞRU</v>
      </c>
      <c r="BE20" s="194">
        <f t="shared" si="14"/>
        <v>0</v>
      </c>
      <c r="BF20" s="195" t="e">
        <f>SUM('DERS DAĞILIMLARI'!AS$221)</f>
        <v>#VALUE!</v>
      </c>
      <c r="BG20" s="197" t="e">
        <f t="shared" si="15"/>
        <v>#VALUE!</v>
      </c>
      <c r="BH20" s="195"/>
      <c r="BI20" s="198" t="str">
        <f>IFERROR(VLOOKUP(B20,'LİSTE-FORMÜLLER'!$B$3:$D$43,3,0),"")</f>
        <v>yurttas@sakarya.edu.tr</v>
      </c>
      <c r="BJ20" s="195" t="str">
        <f t="shared" si="16"/>
        <v>Dr.Öğr.Üyesi Fatma YURTTAŞ ÖZCAN&lt;yurttas@sakarya.edu.tr&gt;</v>
      </c>
      <c r="BK20" s="195"/>
      <c r="BL20" s="195" t="e">
        <f>COUNTIF('DERS PROGRAMI'!#REF!,E20)</f>
        <v>#REF!</v>
      </c>
      <c r="BM20" s="195">
        <f>COUNTIF('DERS PROGRAMI'!$E$5:$E$108,E20)</f>
        <v>0</v>
      </c>
      <c r="BN20" s="195" t="e">
        <f>COUNTIF('DERS PROGRAMI'!#REF!,E20)</f>
        <v>#REF!</v>
      </c>
      <c r="BO20" s="195" t="e">
        <f>COUNTIF('DERS PROGRAMI'!#REF!,E20)</f>
        <v>#REF!</v>
      </c>
      <c r="BP20" s="195" t="e">
        <f>COUNTIF('DERS PROGRAMI'!#REF!,E20)</f>
        <v>#REF!</v>
      </c>
      <c r="BQ20" s="195">
        <f>COUNTIF('DERS PROGRAMI'!$J$5:$J$108,E20)</f>
        <v>0</v>
      </c>
      <c r="BR20" s="195" t="e">
        <f>COUNTIF('DERS PROGRAMI'!#REF!,E20)</f>
        <v>#REF!</v>
      </c>
      <c r="BS20" s="195" t="e">
        <f>COUNTIF('DERS PROGRAMI'!#REF!,E20)</f>
        <v>#REF!</v>
      </c>
      <c r="BT20" s="195"/>
      <c r="BU20" s="195"/>
    </row>
    <row r="21" spans="1:73" ht="19.5" customHeight="1">
      <c r="A21" s="1074"/>
      <c r="B21" s="90" t="s">
        <v>140</v>
      </c>
      <c r="C21" s="92">
        <f>COUNTIF('DERS PROGRAMI'!$2:$116,B21)</f>
        <v>0</v>
      </c>
      <c r="D21" s="94">
        <f>COUNTIF('DERS PROGRAMI'!$2:$116,E21)</f>
        <v>0</v>
      </c>
      <c r="E21" s="96" t="str">
        <f>IFERROR(VLOOKUP(B21,'LİSTE-FORMÜLLER'!B:C,2,0),"-")</f>
        <v>aa</v>
      </c>
      <c r="F21" s="98">
        <f>COUNTIF('DERS PROGRAMI'!$5:$14,B21)</f>
        <v>0</v>
      </c>
      <c r="G21" s="113">
        <f>COUNTIF('DERS PROGRAMI'!$62:$70,B21)</f>
        <v>0</v>
      </c>
      <c r="H21" s="101">
        <f>COUNTIF('DERS PROGRAMI'!$15:$24,B21)</f>
        <v>0</v>
      </c>
      <c r="I21" s="113">
        <f>COUNTIF('DERS PROGRAMI'!$71:$79,B21)</f>
        <v>0</v>
      </c>
      <c r="J21" s="101">
        <f>COUNTIF('DERS PROGRAMI'!$25:$34,B21)</f>
        <v>0</v>
      </c>
      <c r="K21" s="113">
        <f>COUNTIF('DERS PROGRAMI'!$80:$88,B21)</f>
        <v>0</v>
      </c>
      <c r="L21" s="101">
        <f>COUNTIF('DERS PROGRAMI'!$35:$45,B21)</f>
        <v>0</v>
      </c>
      <c r="M21" s="113">
        <f>COUNTIF('DERS PROGRAMI'!$89:$97,B21)</f>
        <v>0</v>
      </c>
      <c r="N21" s="101">
        <f>COUNTIF('DERS PROGRAMI'!$46:$55,B21)</f>
        <v>0</v>
      </c>
      <c r="O21" s="267">
        <f>COUNTIF('DERS PROGRAMI'!$98:$106,B21)</f>
        <v>0</v>
      </c>
      <c r="P21" s="106">
        <f t="shared" si="0"/>
        <v>0</v>
      </c>
      <c r="Q21" s="107">
        <f t="shared" si="1"/>
        <v>0</v>
      </c>
      <c r="R21" s="107">
        <f t="shared" si="2"/>
        <v>0</v>
      </c>
      <c r="S21" s="107">
        <f t="shared" si="3"/>
        <v>0</v>
      </c>
      <c r="T21" s="107">
        <f t="shared" si="4"/>
        <v>0</v>
      </c>
      <c r="U21" s="107">
        <f t="shared" si="5"/>
        <v>0</v>
      </c>
      <c r="V21" s="108" t="e">
        <f>COUNTIF('DERS PROGRAMI'!#REF!,E21)</f>
        <v>#REF!</v>
      </c>
      <c r="W21" s="109" t="e">
        <f>COUNTIF('DERS PROGRAMI'!#REF!,E21)</f>
        <v>#REF!</v>
      </c>
      <c r="X21" s="111">
        <f>COUNTIF('DERS PROGRAMI'!$5:$14,E21)</f>
        <v>0</v>
      </c>
      <c r="Y21" s="113">
        <f>COUNTIF('DERS PROGRAMI'!$62:$70,E21)</f>
        <v>0</v>
      </c>
      <c r="Z21" s="114" t="e">
        <f>COUNTIF('DERS PROGRAMI'!#REF!,E21)</f>
        <v>#REF!</v>
      </c>
      <c r="AA21" s="109" t="e">
        <f>COUNTIF('DERS PROGRAMI'!#REF!,E21)</f>
        <v>#REF!</v>
      </c>
      <c r="AB21" s="111">
        <f>COUNTIF('DERS PROGRAMI'!$15:$24,E21)</f>
        <v>0</v>
      </c>
      <c r="AC21" s="113">
        <f>COUNTIF('DERS PROGRAMI'!$71:$79,E21)</f>
        <v>0</v>
      </c>
      <c r="AD21" s="114" t="e">
        <f>COUNTIF('DERS PROGRAMI'!#REF!,E21)</f>
        <v>#REF!</v>
      </c>
      <c r="AE21" s="109" t="e">
        <f>COUNTIF('DERS PROGRAMI'!#REF!,E21)</f>
        <v>#REF!</v>
      </c>
      <c r="AF21" s="111">
        <f>COUNTIF('DERS PROGRAMI'!$25:$34,E21)</f>
        <v>0</v>
      </c>
      <c r="AG21" s="113">
        <f>COUNTIF('DERS PROGRAMI'!$80:$88,E21)</f>
        <v>0</v>
      </c>
      <c r="AH21" s="114" t="e">
        <f>COUNTIF('DERS PROGRAMI'!#REF!,E21)</f>
        <v>#REF!</v>
      </c>
      <c r="AI21" s="109" t="e">
        <f>COUNTIF('DERS PROGRAMI'!#REF!,E21)</f>
        <v>#REF!</v>
      </c>
      <c r="AJ21" s="111">
        <f>COUNTIF('DERS PROGRAMI'!$35:$45,E21)</f>
        <v>0</v>
      </c>
      <c r="AK21" s="113">
        <f>COUNTIF('DERS PROGRAMI'!$89:$97,E21)</f>
        <v>0</v>
      </c>
      <c r="AL21" s="114" t="e">
        <f>COUNTIF('DERS PROGRAMI'!#REF!,E21)</f>
        <v>#REF!</v>
      </c>
      <c r="AM21" s="109" t="e">
        <f>COUNTIF('DERS PROGRAMI'!#REF!,E21)</f>
        <v>#REF!</v>
      </c>
      <c r="AN21" s="111">
        <f>COUNTIF('DERS PROGRAMI'!$46:$55,E21)</f>
        <v>0</v>
      </c>
      <c r="AO21" s="113">
        <f>COUNTIF('DERS PROGRAMI'!$98:$106,E21)</f>
        <v>0</v>
      </c>
      <c r="AP21" s="123">
        <f t="shared" si="6"/>
        <v>0</v>
      </c>
      <c r="AQ21" s="125">
        <f t="shared" si="7"/>
        <v>0</v>
      </c>
      <c r="AR21" s="125">
        <f t="shared" si="8"/>
        <v>0</v>
      </c>
      <c r="AS21" s="125">
        <f t="shared" si="9"/>
        <v>0</v>
      </c>
      <c r="AT21" s="127">
        <f t="shared" si="10"/>
        <v>0</v>
      </c>
      <c r="AU21" s="129"/>
      <c r="AV21" s="131">
        <f>COUNTIF('DERS DAĞILIMLARI'!$I:$J,B21)</f>
        <v>0</v>
      </c>
      <c r="AW21" s="133">
        <f>COUNTIF('DERS DAĞILIMLARI'!$I$5:$J$152,B21)</f>
        <v>0</v>
      </c>
      <c r="AX21" s="133">
        <f>COUNTIF('DERS DAĞILIMLARI'!$C$157:$J$188,B21)</f>
        <v>0</v>
      </c>
      <c r="AY21" s="133">
        <f>COUNTIF('DERS DAĞILIMLARI'!$I$193:$I$199,B21)</f>
        <v>0</v>
      </c>
      <c r="AZ21" s="136">
        <f>COUNTIF('DERS DAĞILIMLARI'!$I$209:$I$214,B21)</f>
        <v>0</v>
      </c>
      <c r="BA21" s="138"/>
      <c r="BB21" s="141">
        <f t="shared" si="11"/>
        <v>0</v>
      </c>
      <c r="BC21" s="143">
        <f t="shared" si="12"/>
        <v>0</v>
      </c>
      <c r="BD21" s="145" t="str">
        <f t="shared" si="13"/>
        <v>DOĞRU</v>
      </c>
      <c r="BE21" s="146">
        <f t="shared" si="14"/>
        <v>0</v>
      </c>
      <c r="BF21" s="147" t="e">
        <f>SUM('DERS DAĞILIMLARI'!AT$221)</f>
        <v>#VALUE!</v>
      </c>
      <c r="BG21" s="149" t="e">
        <f t="shared" si="15"/>
        <v>#VALUE!</v>
      </c>
      <c r="BH21" s="147"/>
      <c r="BI21" s="151" t="str">
        <f>IFERROR(VLOOKUP(B21,'LİSTE-FORMÜLLER'!$B$3:$D$43,3,0),"")</f>
        <v>aaksoy@sakarya.edu.tr</v>
      </c>
      <c r="BJ21" s="147" t="str">
        <f t="shared" si="16"/>
        <v>Arş.Gör. Abdulkadir AKSOY&lt;aaksoy@sakarya.edu.tr&gt;</v>
      </c>
      <c r="BK21" s="147"/>
      <c r="BL21" s="147" t="e">
        <f>COUNTIF('DERS PROGRAMI'!#REF!,E21)</f>
        <v>#REF!</v>
      </c>
      <c r="BM21" s="147">
        <f>COUNTIF('DERS PROGRAMI'!$E$5:$E$108,E21)</f>
        <v>0</v>
      </c>
      <c r="BN21" s="147" t="e">
        <f>COUNTIF('DERS PROGRAMI'!#REF!,E21)</f>
        <v>#REF!</v>
      </c>
      <c r="BO21" s="147" t="e">
        <f>COUNTIF('DERS PROGRAMI'!#REF!,E21)</f>
        <v>#REF!</v>
      </c>
      <c r="BP21" s="147" t="e">
        <f>COUNTIF('DERS PROGRAMI'!#REF!,E21)</f>
        <v>#REF!</v>
      </c>
      <c r="BQ21" s="147">
        <f>COUNTIF('DERS PROGRAMI'!$J$5:$J$108,E21)</f>
        <v>0</v>
      </c>
      <c r="BR21" s="147" t="e">
        <f>COUNTIF('DERS PROGRAMI'!#REF!,E21)</f>
        <v>#REF!</v>
      </c>
      <c r="BS21" s="147" t="e">
        <f>COUNTIF('DERS PROGRAMI'!#REF!,E21)</f>
        <v>#REF!</v>
      </c>
      <c r="BT21" s="147"/>
      <c r="BU21" s="147"/>
    </row>
    <row r="22" spans="1:73" ht="19.5" customHeight="1">
      <c r="A22" s="1074"/>
      <c r="B22" s="156" t="s">
        <v>143</v>
      </c>
      <c r="C22" s="157">
        <f>COUNTIF('DERS PROGRAMI'!$2:$116,B22)</f>
        <v>0</v>
      </c>
      <c r="D22" s="159">
        <f>COUNTIF('DERS PROGRAMI'!$2:$116,E22)</f>
        <v>0</v>
      </c>
      <c r="E22" s="161" t="str">
        <f>IFERROR(VLOOKUP(B22,'LİSTE-FORMÜLLER'!B:C,2,0),"-")</f>
        <v>öfk</v>
      </c>
      <c r="F22" s="162">
        <f>COUNTIF('DERS PROGRAMI'!$5:$14,B22)</f>
        <v>0</v>
      </c>
      <c r="G22" s="177">
        <f>COUNTIF('DERS PROGRAMI'!$62:$70,B22)</f>
        <v>0</v>
      </c>
      <c r="H22" s="166">
        <f>COUNTIF('DERS PROGRAMI'!$15:$24,B22)</f>
        <v>0</v>
      </c>
      <c r="I22" s="177">
        <f>COUNTIF('DERS PROGRAMI'!$71:$79,B22)</f>
        <v>0</v>
      </c>
      <c r="J22" s="166">
        <f>COUNTIF('DERS PROGRAMI'!$25:$34,B22)</f>
        <v>0</v>
      </c>
      <c r="K22" s="177">
        <f>COUNTIF('DERS PROGRAMI'!$80:$88,B22)</f>
        <v>0</v>
      </c>
      <c r="L22" s="166">
        <f>COUNTIF('DERS PROGRAMI'!$35:$45,B22)</f>
        <v>0</v>
      </c>
      <c r="M22" s="177">
        <f>COUNTIF('DERS PROGRAMI'!$89:$97,B22)</f>
        <v>0</v>
      </c>
      <c r="N22" s="166">
        <f>COUNTIF('DERS PROGRAMI'!$46:$55,B22)</f>
        <v>0</v>
      </c>
      <c r="O22" s="259">
        <f>COUNTIF('DERS PROGRAMI'!$98:$106,B22)</f>
        <v>0</v>
      </c>
      <c r="P22" s="169">
        <f t="shared" si="0"/>
        <v>0</v>
      </c>
      <c r="Q22" s="170">
        <f t="shared" si="1"/>
        <v>0</v>
      </c>
      <c r="R22" s="170">
        <f t="shared" si="2"/>
        <v>0</v>
      </c>
      <c r="S22" s="170">
        <f t="shared" si="3"/>
        <v>0</v>
      </c>
      <c r="T22" s="170">
        <f t="shared" si="4"/>
        <v>0</v>
      </c>
      <c r="U22" s="170">
        <f t="shared" si="5"/>
        <v>0</v>
      </c>
      <c r="V22" s="171" t="e">
        <f>COUNTIF('DERS PROGRAMI'!#REF!,E22)</f>
        <v>#REF!</v>
      </c>
      <c r="W22" s="173" t="e">
        <f>COUNTIF('DERS PROGRAMI'!#REF!,E22)</f>
        <v>#REF!</v>
      </c>
      <c r="X22" s="176">
        <f>COUNTIF('DERS PROGRAMI'!$5:$14,E22)</f>
        <v>0</v>
      </c>
      <c r="Y22" s="177">
        <f>COUNTIF('DERS PROGRAMI'!$62:$70,E22)</f>
        <v>0</v>
      </c>
      <c r="Z22" s="179" t="e">
        <f>COUNTIF('DERS PROGRAMI'!#REF!,E22)</f>
        <v>#REF!</v>
      </c>
      <c r="AA22" s="173" t="e">
        <f>COUNTIF('DERS PROGRAMI'!#REF!,E22)</f>
        <v>#REF!</v>
      </c>
      <c r="AB22" s="176">
        <f>COUNTIF('DERS PROGRAMI'!$15:$24,E22)</f>
        <v>0</v>
      </c>
      <c r="AC22" s="177">
        <f>COUNTIF('DERS PROGRAMI'!$71:$79,E22)</f>
        <v>0</v>
      </c>
      <c r="AD22" s="179" t="e">
        <f>COUNTIF('DERS PROGRAMI'!#REF!,E22)</f>
        <v>#REF!</v>
      </c>
      <c r="AE22" s="173" t="e">
        <f>COUNTIF('DERS PROGRAMI'!#REF!,E22)</f>
        <v>#REF!</v>
      </c>
      <c r="AF22" s="176">
        <f>COUNTIF('DERS PROGRAMI'!$25:$34,E22)</f>
        <v>0</v>
      </c>
      <c r="AG22" s="177">
        <f>COUNTIF('DERS PROGRAMI'!$80:$88,E22)</f>
        <v>0</v>
      </c>
      <c r="AH22" s="179" t="e">
        <f>COUNTIF('DERS PROGRAMI'!#REF!,E22)</f>
        <v>#REF!</v>
      </c>
      <c r="AI22" s="173" t="e">
        <f>COUNTIF('DERS PROGRAMI'!#REF!,E22)</f>
        <v>#REF!</v>
      </c>
      <c r="AJ22" s="176">
        <f>COUNTIF('DERS PROGRAMI'!$35:$45,E22)</f>
        <v>0</v>
      </c>
      <c r="AK22" s="177">
        <f>COUNTIF('DERS PROGRAMI'!$89:$97,E22)</f>
        <v>0</v>
      </c>
      <c r="AL22" s="179" t="e">
        <f>COUNTIF('DERS PROGRAMI'!#REF!,E22)</f>
        <v>#REF!</v>
      </c>
      <c r="AM22" s="173" t="e">
        <f>COUNTIF('DERS PROGRAMI'!#REF!,E22)</f>
        <v>#REF!</v>
      </c>
      <c r="AN22" s="176">
        <f>COUNTIF('DERS PROGRAMI'!$46:$55,E22)</f>
        <v>0</v>
      </c>
      <c r="AO22" s="177">
        <f>COUNTIF('DERS PROGRAMI'!$98:$106,E22)</f>
        <v>0</v>
      </c>
      <c r="AP22" s="183">
        <f t="shared" si="6"/>
        <v>0</v>
      </c>
      <c r="AQ22" s="184">
        <f t="shared" si="7"/>
        <v>0</v>
      </c>
      <c r="AR22" s="184">
        <f t="shared" si="8"/>
        <v>0</v>
      </c>
      <c r="AS22" s="184">
        <f t="shared" si="9"/>
        <v>0</v>
      </c>
      <c r="AT22" s="185">
        <f t="shared" si="10"/>
        <v>0</v>
      </c>
      <c r="AU22" s="186"/>
      <c r="AV22" s="187">
        <f>COUNTIF('DERS DAĞILIMLARI'!$I:$J,B22)</f>
        <v>0</v>
      </c>
      <c r="AW22" s="188">
        <f>COUNTIF('DERS DAĞILIMLARI'!$I$5:$J$152,B22)</f>
        <v>0</v>
      </c>
      <c r="AX22" s="133">
        <f>COUNTIF('DERS DAĞILIMLARI'!$C$157:$J$188,B22)</f>
        <v>0</v>
      </c>
      <c r="AY22" s="188">
        <f>COUNTIF('DERS DAĞILIMLARI'!$I$193:$I$199,B22)</f>
        <v>0</v>
      </c>
      <c r="AZ22" s="189">
        <f>COUNTIF('DERS DAĞILIMLARI'!$I$209:$I$214,B22)</f>
        <v>0</v>
      </c>
      <c r="BA22" s="190"/>
      <c r="BB22" s="191">
        <f t="shared" si="11"/>
        <v>0</v>
      </c>
      <c r="BC22" s="192">
        <f t="shared" si="12"/>
        <v>0</v>
      </c>
      <c r="BD22" s="193" t="str">
        <f t="shared" si="13"/>
        <v>DOĞRU</v>
      </c>
      <c r="BE22" s="194">
        <f t="shared" si="14"/>
        <v>0</v>
      </c>
      <c r="BF22" s="195" t="e">
        <f>SUM('DERS DAĞILIMLARI'!AU$221)</f>
        <v>#VALUE!</v>
      </c>
      <c r="BG22" s="197" t="e">
        <f t="shared" si="15"/>
        <v>#VALUE!</v>
      </c>
      <c r="BH22" s="195"/>
      <c r="BI22" s="198" t="str">
        <f>IFERROR(VLOOKUP(B22,'LİSTE-FORMÜLLER'!$B$3:$D$43,3,0),"")</f>
        <v>ofkoktas@sakarya.edu.tr</v>
      </c>
      <c r="BJ22" s="195" t="str">
        <f t="shared" si="16"/>
        <v>Arş.Gör. Ömer Faruk KÖKTAŞ&lt;ofkoktas@sakarya.edu.tr&gt;</v>
      </c>
      <c r="BK22" s="195"/>
      <c r="BL22" s="195" t="e">
        <f>COUNTIF('DERS PROGRAMI'!#REF!,E22)</f>
        <v>#REF!</v>
      </c>
      <c r="BM22" s="195">
        <f>COUNTIF('DERS PROGRAMI'!$E$5:$E$108,E22)</f>
        <v>0</v>
      </c>
      <c r="BN22" s="195" t="e">
        <f>COUNTIF('DERS PROGRAMI'!#REF!,E22)</f>
        <v>#REF!</v>
      </c>
      <c r="BO22" s="195" t="e">
        <f>COUNTIF('DERS PROGRAMI'!#REF!,E22)</f>
        <v>#REF!</v>
      </c>
      <c r="BP22" s="195" t="e">
        <f>COUNTIF('DERS PROGRAMI'!#REF!,E22)</f>
        <v>#REF!</v>
      </c>
      <c r="BQ22" s="195">
        <f>COUNTIF('DERS PROGRAMI'!$J$5:$J$108,E22)</f>
        <v>0</v>
      </c>
      <c r="BR22" s="195" t="e">
        <f>COUNTIF('DERS PROGRAMI'!#REF!,E22)</f>
        <v>#REF!</v>
      </c>
      <c r="BS22" s="195" t="e">
        <f>COUNTIF('DERS PROGRAMI'!#REF!,E22)</f>
        <v>#REF!</v>
      </c>
      <c r="BT22" s="195"/>
      <c r="BU22" s="195"/>
    </row>
    <row r="23" spans="1:73" ht="19.5" customHeight="1">
      <c r="A23" s="1074"/>
      <c r="B23" s="285" t="s">
        <v>144</v>
      </c>
      <c r="C23" s="287">
        <f>COUNTIF('DERS PROGRAMI'!$2:$116,B23)</f>
        <v>2</v>
      </c>
      <c r="D23" s="289">
        <f>COUNTIF('DERS PROGRAMI'!$2:$116,E23)</f>
        <v>0</v>
      </c>
      <c r="E23" s="290" t="str">
        <f>IFERROR(VLOOKUP(B23,'LİSTE-FORMÜLLER'!B:C,2,0),"-")</f>
        <v>ot</v>
      </c>
      <c r="F23" s="292">
        <f>COUNTIF('DERS PROGRAMI'!$5:$14,B23)</f>
        <v>0</v>
      </c>
      <c r="G23" s="293">
        <f>COUNTIF('DERS PROGRAMI'!$62:$70,B23)</f>
        <v>0</v>
      </c>
      <c r="H23" s="294">
        <f>COUNTIF('DERS PROGRAMI'!$15:$24,B23)</f>
        <v>0</v>
      </c>
      <c r="I23" s="293">
        <f>COUNTIF('DERS PROGRAMI'!$71:$79,B23)</f>
        <v>0</v>
      </c>
      <c r="J23" s="294">
        <f>COUNTIF('DERS PROGRAMI'!$25:$34,B23)</f>
        <v>0</v>
      </c>
      <c r="K23" s="293">
        <f>COUNTIF('DERS PROGRAMI'!$80:$88,B23)</f>
        <v>0</v>
      </c>
      <c r="L23" s="294">
        <f>COUNTIF('DERS PROGRAMI'!$35:$45,B23)</f>
        <v>1</v>
      </c>
      <c r="M23" s="293">
        <f>COUNTIF('DERS PROGRAMI'!$89:$97,B23)</f>
        <v>1</v>
      </c>
      <c r="N23" s="294">
        <f>COUNTIF('DERS PROGRAMI'!$46:$55,B23)</f>
        <v>0</v>
      </c>
      <c r="O23" s="297">
        <f>COUNTIF('DERS PROGRAMI'!$98:$106,B23)</f>
        <v>0</v>
      </c>
      <c r="P23" s="298">
        <f t="shared" si="0"/>
        <v>1</v>
      </c>
      <c r="Q23" s="299">
        <f t="shared" si="1"/>
        <v>0</v>
      </c>
      <c r="R23" s="299">
        <f t="shared" si="2"/>
        <v>0</v>
      </c>
      <c r="S23" s="299">
        <f t="shared" si="3"/>
        <v>0</v>
      </c>
      <c r="T23" s="299">
        <f t="shared" si="4"/>
        <v>2</v>
      </c>
      <c r="U23" s="299">
        <f t="shared" si="5"/>
        <v>0</v>
      </c>
      <c r="V23" s="300" t="e">
        <f>COUNTIF('DERS PROGRAMI'!#REF!,E23)</f>
        <v>#REF!</v>
      </c>
      <c r="W23" s="301" t="e">
        <f>COUNTIF('DERS PROGRAMI'!#REF!,E23)</f>
        <v>#REF!</v>
      </c>
      <c r="X23" s="302">
        <f>COUNTIF('DERS PROGRAMI'!$5:$14,E23)</f>
        <v>0</v>
      </c>
      <c r="Y23" s="293">
        <f>COUNTIF('DERS PROGRAMI'!$62:$70,E23)</f>
        <v>0</v>
      </c>
      <c r="Z23" s="303" t="e">
        <f>COUNTIF('DERS PROGRAMI'!#REF!,E23)</f>
        <v>#REF!</v>
      </c>
      <c r="AA23" s="301" t="e">
        <f>COUNTIF('DERS PROGRAMI'!#REF!,E23)</f>
        <v>#REF!</v>
      </c>
      <c r="AB23" s="302">
        <f>COUNTIF('DERS PROGRAMI'!$15:$24,E23)</f>
        <v>0</v>
      </c>
      <c r="AC23" s="293">
        <f>COUNTIF('DERS PROGRAMI'!$71:$79,E23)</f>
        <v>0</v>
      </c>
      <c r="AD23" s="303" t="e">
        <f>COUNTIF('DERS PROGRAMI'!#REF!,E23)</f>
        <v>#REF!</v>
      </c>
      <c r="AE23" s="301" t="e">
        <f>COUNTIF('DERS PROGRAMI'!#REF!,E23)</f>
        <v>#REF!</v>
      </c>
      <c r="AF23" s="302">
        <f>COUNTIF('DERS PROGRAMI'!$25:$34,E23)</f>
        <v>0</v>
      </c>
      <c r="AG23" s="293">
        <f>COUNTIF('DERS PROGRAMI'!$80:$88,E23)</f>
        <v>0</v>
      </c>
      <c r="AH23" s="303" t="e">
        <f>COUNTIF('DERS PROGRAMI'!#REF!,E23)</f>
        <v>#REF!</v>
      </c>
      <c r="AI23" s="301" t="e">
        <f>COUNTIF('DERS PROGRAMI'!#REF!,E23)</f>
        <v>#REF!</v>
      </c>
      <c r="AJ23" s="302">
        <f>COUNTIF('DERS PROGRAMI'!$35:$45,E23)</f>
        <v>0</v>
      </c>
      <c r="AK23" s="293">
        <f>COUNTIF('DERS PROGRAMI'!$89:$97,E23)</f>
        <v>0</v>
      </c>
      <c r="AL23" s="303" t="e">
        <f>COUNTIF('DERS PROGRAMI'!#REF!,E23)</f>
        <v>#REF!</v>
      </c>
      <c r="AM23" s="301" t="e">
        <f>COUNTIF('DERS PROGRAMI'!#REF!,E23)</f>
        <v>#REF!</v>
      </c>
      <c r="AN23" s="302">
        <f>COUNTIF('DERS PROGRAMI'!$46:$55,E23)</f>
        <v>0</v>
      </c>
      <c r="AO23" s="293">
        <f>COUNTIF('DERS PROGRAMI'!$98:$106,E23)</f>
        <v>0</v>
      </c>
      <c r="AP23" s="305">
        <f t="shared" si="6"/>
        <v>0</v>
      </c>
      <c r="AQ23" s="307">
        <f t="shared" si="7"/>
        <v>0</v>
      </c>
      <c r="AR23" s="307">
        <f t="shared" si="8"/>
        <v>0</v>
      </c>
      <c r="AS23" s="307">
        <f t="shared" si="9"/>
        <v>0</v>
      </c>
      <c r="AT23" s="308">
        <f t="shared" si="10"/>
        <v>0</v>
      </c>
      <c r="AU23" s="309"/>
      <c r="AV23" s="310">
        <f>COUNTIF('DERS DAĞILIMLARI'!$I:$J,B23)</f>
        <v>2</v>
      </c>
      <c r="AW23" s="311">
        <f>COUNTIF('DERS DAĞILIMLARI'!$I$5:$J$152,B23)</f>
        <v>2</v>
      </c>
      <c r="AX23" s="133">
        <f>COUNTIF('DERS DAĞILIMLARI'!$C$157:$J$188,B23)</f>
        <v>0</v>
      </c>
      <c r="AY23" s="311">
        <f>COUNTIF('DERS DAĞILIMLARI'!$I$193:$I$199,B23)</f>
        <v>0</v>
      </c>
      <c r="AZ23" s="312">
        <f>COUNTIF('DERS DAĞILIMLARI'!$I$209:$I$214,B23)</f>
        <v>0</v>
      </c>
      <c r="BA23" s="313"/>
      <c r="BB23" s="315">
        <f t="shared" si="11"/>
        <v>2</v>
      </c>
      <c r="BC23" s="317">
        <f t="shared" si="12"/>
        <v>2</v>
      </c>
      <c r="BD23" s="318" t="str">
        <f t="shared" si="13"/>
        <v>DOĞRU</v>
      </c>
      <c r="BE23" s="319">
        <f t="shared" si="14"/>
        <v>0</v>
      </c>
      <c r="BF23" s="320" t="e">
        <f>SUM('DERS DAĞILIMLARI'!AV$221)</f>
        <v>#VALUE!</v>
      </c>
      <c r="BG23" s="321" t="e">
        <f t="shared" si="15"/>
        <v>#VALUE!</v>
      </c>
      <c r="BH23" s="320"/>
      <c r="BI23" s="322" t="str">
        <f>IFERROR(VLOOKUP(B23,'LİSTE-FORMÜLLER'!$B$3:$D$43,3,0),"")</f>
        <v>onurturkolmez@sakarya.edu.tr</v>
      </c>
      <c r="BJ23" s="320" t="str">
        <f t="shared" si="16"/>
        <v>Arş.Gör. Onur TÜRKÖLMEZ&lt;onurturkolmez@sakarya.edu.tr&gt;</v>
      </c>
      <c r="BK23" s="320"/>
      <c r="BL23" s="320" t="e">
        <f>COUNTIF('DERS PROGRAMI'!#REF!,E23)</f>
        <v>#REF!</v>
      </c>
      <c r="BM23" s="320">
        <f>COUNTIF('DERS PROGRAMI'!$E$5:$E$108,E23)</f>
        <v>0</v>
      </c>
      <c r="BN23" s="320" t="e">
        <f>COUNTIF('DERS PROGRAMI'!#REF!,E23)</f>
        <v>#REF!</v>
      </c>
      <c r="BO23" s="320" t="e">
        <f>COUNTIF('DERS PROGRAMI'!#REF!,E23)</f>
        <v>#REF!</v>
      </c>
      <c r="BP23" s="320" t="e">
        <f>COUNTIF('DERS PROGRAMI'!#REF!,E23)</f>
        <v>#REF!</v>
      </c>
      <c r="BQ23" s="320">
        <f>COUNTIF('DERS PROGRAMI'!$J$5:$J$108,E23)</f>
        <v>0</v>
      </c>
      <c r="BR23" s="320" t="e">
        <f>COUNTIF('DERS PROGRAMI'!#REF!,E23)</f>
        <v>#REF!</v>
      </c>
      <c r="BS23" s="320" t="e">
        <f>COUNTIF('DERS PROGRAMI'!#REF!,E23)</f>
        <v>#REF!</v>
      </c>
      <c r="BT23" s="320"/>
      <c r="BU23" s="320"/>
    </row>
    <row r="24" spans="1:73" ht="4.5" customHeight="1">
      <c r="A24" s="1074"/>
      <c r="B24" s="324"/>
      <c r="C24" s="326"/>
      <c r="D24" s="327"/>
      <c r="E24" s="328"/>
      <c r="F24" s="329"/>
      <c r="G24" s="330"/>
      <c r="H24" s="331"/>
      <c r="I24" s="330"/>
      <c r="J24" s="331"/>
      <c r="K24" s="330"/>
      <c r="L24" s="331"/>
      <c r="M24" s="330"/>
      <c r="N24" s="331"/>
      <c r="O24" s="332"/>
      <c r="P24" s="330"/>
      <c r="Q24" s="330"/>
      <c r="R24" s="330"/>
      <c r="S24" s="330"/>
      <c r="T24" s="330"/>
      <c r="U24" s="330"/>
      <c r="V24" s="333"/>
      <c r="W24" s="334"/>
      <c r="X24" s="335"/>
      <c r="Y24" s="330"/>
      <c r="Z24" s="336"/>
      <c r="AA24" s="334"/>
      <c r="AB24" s="335"/>
      <c r="AC24" s="330"/>
      <c r="AD24" s="336"/>
      <c r="AE24" s="334"/>
      <c r="AF24" s="335"/>
      <c r="AG24" s="330"/>
      <c r="AH24" s="336"/>
      <c r="AI24" s="334"/>
      <c r="AJ24" s="335"/>
      <c r="AK24" s="330"/>
      <c r="AL24" s="336"/>
      <c r="AM24" s="334"/>
      <c r="AN24" s="335"/>
      <c r="AO24" s="330"/>
      <c r="AP24" s="337"/>
      <c r="AQ24" s="338"/>
      <c r="AR24" s="338"/>
      <c r="AS24" s="338"/>
      <c r="AT24" s="339"/>
      <c r="AU24" s="340"/>
      <c r="AV24" s="341"/>
      <c r="AW24" s="342"/>
      <c r="AX24" s="133">
        <f>COUNTIF('DERS DAĞILIMLARI'!$C$157:$J$188,B24)</f>
        <v>0</v>
      </c>
      <c r="AY24" s="342">
        <f>COUNTIF('DERS DAĞILIMLARI'!$I$193:$I$199,B24)</f>
        <v>0</v>
      </c>
      <c r="AZ24" s="344"/>
      <c r="BA24" s="345"/>
      <c r="BB24" s="346"/>
      <c r="BC24" s="347"/>
      <c r="BD24" s="348"/>
      <c r="BE24" s="350"/>
      <c r="BF24" s="351"/>
      <c r="BG24" s="352"/>
      <c r="BH24" s="351"/>
      <c r="BI24" s="32" t="str">
        <f>IFERROR(VLOOKUP(B24,'LİSTE-FORMÜLLER'!$B$3:$D$43,3,0),"")</f>
        <v/>
      </c>
      <c r="BJ24" s="351" t="str">
        <f t="shared" si="16"/>
        <v>&lt;&gt;</v>
      </c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</row>
    <row r="25" spans="1:73" ht="19.5" customHeight="1">
      <c r="A25" s="1074"/>
      <c r="B25" s="354" t="s">
        <v>147</v>
      </c>
      <c r="C25" s="355">
        <f>COUNTIF('DERS PROGRAMI'!$2:$116,B25)</f>
        <v>2</v>
      </c>
      <c r="D25" s="356">
        <f>COUNTIF('DERS PROGRAMI'!2:116,E25)</f>
        <v>0</v>
      </c>
      <c r="E25" s="357" t="str">
        <f>VLOOKUP(B25,'LİSTE-FORMÜLLER'!B:C,2,0)</f>
        <v>ded</v>
      </c>
      <c r="F25" s="358">
        <f>COUNTIF('DERS PROGRAMI'!5:14,B25)</f>
        <v>0</v>
      </c>
      <c r="G25" s="359">
        <f>COUNTIF('DERS PROGRAMI'!62:70,B25)</f>
        <v>0</v>
      </c>
      <c r="H25" s="360">
        <f>COUNTIF('DERS PROGRAMI'!15:24,B25)</f>
        <v>0</v>
      </c>
      <c r="I25" s="359">
        <f>COUNTIF('DERS PROGRAMI'!71:79,B25)</f>
        <v>0</v>
      </c>
      <c r="J25" s="360">
        <f>COUNTIF('DERS PROGRAMI'!25:34,B25)</f>
        <v>0</v>
      </c>
      <c r="K25" s="359">
        <f>COUNTIF('DERS PROGRAMI'!80:88,B25)</f>
        <v>0</v>
      </c>
      <c r="L25" s="360">
        <f>COUNTIF('DERS PROGRAMI'!35:45,B25)</f>
        <v>1</v>
      </c>
      <c r="M25" s="359">
        <f>COUNTIF('DERS PROGRAMI'!89:97,B25)</f>
        <v>1</v>
      </c>
      <c r="N25" s="360">
        <f>COUNTIF('DERS PROGRAMI'!46:55,B25)</f>
        <v>0</v>
      </c>
      <c r="O25" s="361">
        <f>COUNTIF('DERS PROGRAMI'!98:106,B25)</f>
        <v>0</v>
      </c>
      <c r="P25" s="362">
        <f t="shared" ref="P25:P47" si="17">COUNTIF(Q25:U25,"&gt;0")</f>
        <v>1</v>
      </c>
      <c r="Q25" s="363">
        <f t="shared" ref="Q25:Q47" si="18">SUM(F25:G25)</f>
        <v>0</v>
      </c>
      <c r="R25" s="363">
        <f t="shared" ref="R25:R47" si="19">SUM(H25:I25)</f>
        <v>0</v>
      </c>
      <c r="S25" s="363">
        <f t="shared" ref="S25:S47" si="20">SUM(J25:K25)</f>
        <v>0</v>
      </c>
      <c r="T25" s="363">
        <f t="shared" ref="T25:T47" si="21">SUM(L25:M25)</f>
        <v>2</v>
      </c>
      <c r="U25" s="363">
        <f t="shared" ref="U25:U47" si="22">SUM(N25:O25)</f>
        <v>0</v>
      </c>
      <c r="V25" s="365" t="e">
        <f>COUNTIF('DERS PROGRAMI'!#REF!,E25)</f>
        <v>#REF!</v>
      </c>
      <c r="W25" s="367" t="e">
        <f>COUNTIF('DERS PROGRAMI'!#REF!,E25)</f>
        <v>#REF!</v>
      </c>
      <c r="X25" s="369">
        <f>COUNTIF('DERS PROGRAMI'!5:14,E25)</f>
        <v>0</v>
      </c>
      <c r="Y25" s="371">
        <f>COUNTIF('DERS PROGRAMI'!62:70,E25)</f>
        <v>0</v>
      </c>
      <c r="Z25" s="373" t="e">
        <f>COUNTIF('DERS PROGRAMI'!#REF!,E25)</f>
        <v>#REF!</v>
      </c>
      <c r="AA25" s="367" t="e">
        <f>COUNTIF('DERS PROGRAMI'!#REF!,E25)</f>
        <v>#REF!</v>
      </c>
      <c r="AB25" s="369">
        <f>COUNTIF('DERS PROGRAMI'!15:24,E25)</f>
        <v>0</v>
      </c>
      <c r="AC25" s="371">
        <f>COUNTIF('DERS PROGRAMI'!71:79,E25)</f>
        <v>0</v>
      </c>
      <c r="AD25" s="373" t="e">
        <f>COUNTIF('DERS PROGRAMI'!#REF!,E25)</f>
        <v>#REF!</v>
      </c>
      <c r="AE25" s="367" t="e">
        <f>COUNTIF('DERS PROGRAMI'!#REF!,E25)</f>
        <v>#REF!</v>
      </c>
      <c r="AF25" s="369">
        <f>COUNTIF('DERS PROGRAMI'!25:34,E25)</f>
        <v>0</v>
      </c>
      <c r="AG25" s="371">
        <f>COUNTIF('DERS PROGRAMI'!80:88,E25)</f>
        <v>0</v>
      </c>
      <c r="AH25" s="373" t="e">
        <f>COUNTIF('DERS PROGRAMI'!#REF!,E25)</f>
        <v>#REF!</v>
      </c>
      <c r="AI25" s="367" t="e">
        <f>COUNTIF('DERS PROGRAMI'!#REF!,E25)</f>
        <v>#REF!</v>
      </c>
      <c r="AJ25" s="369">
        <f>COUNTIF('DERS PROGRAMI'!35:45,E25)</f>
        <v>0</v>
      </c>
      <c r="AK25" s="371">
        <f>COUNTIF('DERS PROGRAMI'!89:97,E25)</f>
        <v>0</v>
      </c>
      <c r="AL25" s="373" t="e">
        <f>COUNTIF('DERS PROGRAMI'!#REF!,E25)</f>
        <v>#REF!</v>
      </c>
      <c r="AM25" s="367" t="e">
        <f>COUNTIF('DERS PROGRAMI'!#REF!,E25)</f>
        <v>#REF!</v>
      </c>
      <c r="AN25" s="369">
        <f>COUNTIF('DERS PROGRAMI'!46:55,E25)</f>
        <v>0</v>
      </c>
      <c r="AO25" s="371">
        <f>COUNTIF('DERS PROGRAMI'!98:106,E25)</f>
        <v>0</v>
      </c>
      <c r="AP25" s="378">
        <f t="shared" ref="AP25:AP36" si="23">SUM(X25:Y25)</f>
        <v>0</v>
      </c>
      <c r="AQ25" s="379">
        <f t="shared" ref="AQ25:AQ36" si="24">SUM(AB25:AC25)</f>
        <v>0</v>
      </c>
      <c r="AR25" s="379">
        <f t="shared" ref="AR25:AR36" si="25">SUM(AF25:AG25)</f>
        <v>0</v>
      </c>
      <c r="AS25" s="379">
        <f t="shared" ref="AS25:AS36" si="26">SUM(AJ25:AK25)</f>
        <v>0</v>
      </c>
      <c r="AT25" s="380">
        <f t="shared" ref="AT25:AT36" si="27">SUM(AN25:AO25)</f>
        <v>0</v>
      </c>
      <c r="AU25" s="340"/>
      <c r="AV25" s="381">
        <f>COUNTIF('DERS DAĞILIMLARI'!$I:$J,B25)</f>
        <v>2</v>
      </c>
      <c r="AW25" s="382">
        <f>COUNTIF('DERS DAĞILIMLARI'!$I$5:$J$152,B25)</f>
        <v>2</v>
      </c>
      <c r="AX25" s="133">
        <f>COUNTIF('DERS DAĞILIMLARI'!$C$157:$J$188,B25)</f>
        <v>0</v>
      </c>
      <c r="AY25" s="382">
        <f>COUNTIF('DERS DAĞILIMLARI'!$I$193:$I$199,B25)</f>
        <v>0</v>
      </c>
      <c r="AZ25" s="383">
        <f>COUNTIF('DERS DAĞILIMLARI'!$I$209:$I$214,B25)</f>
        <v>0</v>
      </c>
      <c r="BA25" s="345"/>
      <c r="BB25" s="384">
        <f t="shared" ref="BB25:BB47" si="28">VLOOKUP(B25,B:C,2,0)</f>
        <v>2</v>
      </c>
      <c r="BC25" s="385">
        <f t="shared" ref="BC25:BC47" si="29">AW25+AY25+AZ25</f>
        <v>2</v>
      </c>
      <c r="BD25" s="348" t="str">
        <f t="shared" ref="BD25:BD47" si="30">IF(C25=BC25,"DOĞRU","YANLIŞ")</f>
        <v>DOĞRU</v>
      </c>
      <c r="BE25" s="350">
        <f t="shared" ref="BE25:BE47" si="31">SUM(AP25:AT25)</f>
        <v>0</v>
      </c>
      <c r="BF25" s="351" t="e">
        <f>SUM('DERS DAĞILIMLARI'!AW$221)</f>
        <v>#VALUE!</v>
      </c>
      <c r="BG25" s="352" t="e">
        <f t="shared" ref="BG25:BG47" si="32">IF(BE25=BF25,"DOĞRU","YANLIŞ")</f>
        <v>#VALUE!</v>
      </c>
      <c r="BH25" s="351"/>
      <c r="BI25" s="386" t="str">
        <f>IFERROR(VLOOKUP(B25,'LİSTE-FORMÜLLER'!$B$3:$D$43,3,0),"")</f>
        <v>ddoganci@sakarya.edu.tr</v>
      </c>
      <c r="BJ25" s="351" t="str">
        <f t="shared" si="16"/>
        <v>Dr.Öğr.Üyesi DOĞA EKREM DOĞANCI&lt;ddoganci@sakarya.edu.tr&gt;</v>
      </c>
      <c r="BK25" s="351"/>
      <c r="BL25" s="351" t="e">
        <f>COUNTIF('DERS PROGRAMI'!#REF!,E25)</f>
        <v>#REF!</v>
      </c>
      <c r="BM25" s="351">
        <f>COUNTIF('DERS PROGRAMI'!$E$5:$E$108,E25)</f>
        <v>0</v>
      </c>
      <c r="BN25" s="351" t="e">
        <f>COUNTIF('DERS PROGRAMI'!#REF!,E25)</f>
        <v>#REF!</v>
      </c>
      <c r="BO25" s="351" t="e">
        <f>COUNTIF('DERS PROGRAMI'!#REF!,E25)</f>
        <v>#REF!</v>
      </c>
      <c r="BP25" s="351" t="e">
        <f>COUNTIF('DERS PROGRAMI'!#REF!,E25)</f>
        <v>#REF!</v>
      </c>
      <c r="BQ25" s="351">
        <f>COUNTIF('DERS PROGRAMI'!$J$5:$J$108,E25)</f>
        <v>0</v>
      </c>
      <c r="BR25" s="351" t="e">
        <f>COUNTIF('DERS PROGRAMI'!#REF!,E25)</f>
        <v>#REF!</v>
      </c>
      <c r="BS25" s="351" t="e">
        <f>COUNTIF('DERS PROGRAMI'!#REF!,E25)</f>
        <v>#REF!</v>
      </c>
      <c r="BT25" s="351"/>
      <c r="BU25" s="351"/>
    </row>
    <row r="26" spans="1:73" ht="19.5" customHeight="1">
      <c r="A26" s="1074"/>
      <c r="B26" s="389" t="s">
        <v>82</v>
      </c>
      <c r="C26" s="390">
        <f>COUNTIF('DERS PROGRAMI'!$2:$116,B26)</f>
        <v>2</v>
      </c>
      <c r="D26" s="391">
        <f>COUNTIF('DERS PROGRAMI'!2:116,E26)</f>
        <v>0</v>
      </c>
      <c r="E26" s="392" t="str">
        <f>VLOOKUP(B26,'LİSTE-FORMÜLLER'!B:C,2,0)</f>
        <v>gc</v>
      </c>
      <c r="F26" s="393">
        <f>COUNTIF('DERS PROGRAMI'!5:14,B26)</f>
        <v>0</v>
      </c>
      <c r="G26" s="394">
        <f>COUNTIF('DERS PROGRAMI'!62:70,B26)</f>
        <v>0</v>
      </c>
      <c r="H26" s="395">
        <f>COUNTIF('DERS PROGRAMI'!15:24,B26)</f>
        <v>0</v>
      </c>
      <c r="I26" s="394">
        <f>COUNTIF('DERS PROGRAMI'!71:79,B26)</f>
        <v>0</v>
      </c>
      <c r="J26" s="395">
        <f>COUNTIF('DERS PROGRAMI'!25:34,B26)</f>
        <v>1</v>
      </c>
      <c r="K26" s="394">
        <f>COUNTIF('DERS PROGRAMI'!80:88,B26)</f>
        <v>1</v>
      </c>
      <c r="L26" s="395">
        <f>COUNTIF('DERS PROGRAMI'!35:45,B26)</f>
        <v>0</v>
      </c>
      <c r="M26" s="394">
        <f>COUNTIF('DERS PROGRAMI'!89:97,B26)</f>
        <v>0</v>
      </c>
      <c r="N26" s="395">
        <f>COUNTIF('DERS PROGRAMI'!46:55,B26)</f>
        <v>0</v>
      </c>
      <c r="O26" s="396">
        <f>COUNTIF('DERS PROGRAMI'!98:106,B26)</f>
        <v>0</v>
      </c>
      <c r="P26" s="397">
        <f t="shared" si="17"/>
        <v>1</v>
      </c>
      <c r="Q26" s="398">
        <f t="shared" si="18"/>
        <v>0</v>
      </c>
      <c r="R26" s="398">
        <f t="shared" si="19"/>
        <v>0</v>
      </c>
      <c r="S26" s="398">
        <f t="shared" si="20"/>
        <v>2</v>
      </c>
      <c r="T26" s="398">
        <f t="shared" si="21"/>
        <v>0</v>
      </c>
      <c r="U26" s="398">
        <f t="shared" si="22"/>
        <v>0</v>
      </c>
      <c r="V26" s="365" t="e">
        <f>COUNTIF('DERS PROGRAMI'!#REF!,E26)</f>
        <v>#REF!</v>
      </c>
      <c r="W26" s="367" t="e">
        <f>COUNTIF('DERS PROGRAMI'!#REF!,E26)</f>
        <v>#REF!</v>
      </c>
      <c r="X26" s="399">
        <f>COUNTIF('DERS PROGRAMI'!5:14,E26)</f>
        <v>0</v>
      </c>
      <c r="Y26" s="400">
        <f>COUNTIF('DERS PROGRAMI'!62:70,E26)</f>
        <v>0</v>
      </c>
      <c r="Z26" s="373" t="e">
        <f>COUNTIF('DERS PROGRAMI'!#REF!,E26)</f>
        <v>#REF!</v>
      </c>
      <c r="AA26" s="367" t="e">
        <f>COUNTIF('DERS PROGRAMI'!#REF!,E26)</f>
        <v>#REF!</v>
      </c>
      <c r="AB26" s="399">
        <f>COUNTIF('DERS PROGRAMI'!15:24,E26)</f>
        <v>0</v>
      </c>
      <c r="AC26" s="400">
        <f>COUNTIF('DERS PROGRAMI'!71:79,E26)</f>
        <v>0</v>
      </c>
      <c r="AD26" s="373" t="e">
        <f>COUNTIF('DERS PROGRAMI'!#REF!,E26)</f>
        <v>#REF!</v>
      </c>
      <c r="AE26" s="367" t="e">
        <f>COUNTIF('DERS PROGRAMI'!#REF!,E26)</f>
        <v>#REF!</v>
      </c>
      <c r="AF26" s="399">
        <f>COUNTIF('DERS PROGRAMI'!25:34,E26)</f>
        <v>0</v>
      </c>
      <c r="AG26" s="400">
        <f>COUNTIF('DERS PROGRAMI'!80:88,E26)</f>
        <v>0</v>
      </c>
      <c r="AH26" s="373" t="e">
        <f>COUNTIF('DERS PROGRAMI'!#REF!,E26)</f>
        <v>#REF!</v>
      </c>
      <c r="AI26" s="367" t="e">
        <f>COUNTIF('DERS PROGRAMI'!#REF!,E26)</f>
        <v>#REF!</v>
      </c>
      <c r="AJ26" s="399">
        <f>COUNTIF('DERS PROGRAMI'!35:45,E26)</f>
        <v>0</v>
      </c>
      <c r="AK26" s="400">
        <f>COUNTIF('DERS PROGRAMI'!89:97,E26)</f>
        <v>0</v>
      </c>
      <c r="AL26" s="373" t="e">
        <f>COUNTIF('DERS PROGRAMI'!#REF!,E26)</f>
        <v>#REF!</v>
      </c>
      <c r="AM26" s="367" t="e">
        <f>COUNTIF('DERS PROGRAMI'!#REF!,E26)</f>
        <v>#REF!</v>
      </c>
      <c r="AN26" s="399">
        <f>COUNTIF('DERS PROGRAMI'!46:55,E26)</f>
        <v>0</v>
      </c>
      <c r="AO26" s="400">
        <f>COUNTIF('DERS PROGRAMI'!98:106,E26)</f>
        <v>0</v>
      </c>
      <c r="AP26" s="401">
        <f t="shared" si="23"/>
        <v>0</v>
      </c>
      <c r="AQ26" s="402">
        <f t="shared" si="24"/>
        <v>0</v>
      </c>
      <c r="AR26" s="402">
        <f t="shared" si="25"/>
        <v>0</v>
      </c>
      <c r="AS26" s="402">
        <f t="shared" si="26"/>
        <v>0</v>
      </c>
      <c r="AT26" s="403">
        <f t="shared" si="27"/>
        <v>0</v>
      </c>
      <c r="AU26" s="340"/>
      <c r="AV26" s="381">
        <f>COUNTIF('DERS DAĞILIMLARI'!$I:$J,B26)</f>
        <v>2</v>
      </c>
      <c r="AW26" s="382">
        <f>COUNTIF('DERS DAĞILIMLARI'!$I$5:$J$152,B26)</f>
        <v>2</v>
      </c>
      <c r="AX26" s="133">
        <f>COUNTIF('DERS DAĞILIMLARI'!$C$157:$J$188,B26)</f>
        <v>0</v>
      </c>
      <c r="AY26" s="382">
        <f>COUNTIF('DERS DAĞILIMLARI'!$I$193:$I$199,B26)</f>
        <v>0</v>
      </c>
      <c r="AZ26" s="383">
        <f>COUNTIF('DERS DAĞILIMLARI'!$I$209:$I$214,B26)</f>
        <v>0</v>
      </c>
      <c r="BA26" s="345"/>
      <c r="BB26" s="384">
        <f t="shared" si="28"/>
        <v>2</v>
      </c>
      <c r="BC26" s="385">
        <f t="shared" si="29"/>
        <v>2</v>
      </c>
      <c r="BD26" s="348" t="str">
        <f t="shared" si="30"/>
        <v>DOĞRU</v>
      </c>
      <c r="BE26" s="350">
        <f t="shared" si="31"/>
        <v>0</v>
      </c>
      <c r="BF26" s="351" t="e">
        <f>SUM('DERS DAĞILIMLARI'!AX$221)</f>
        <v>#VALUE!</v>
      </c>
      <c r="BG26" s="352" t="e">
        <f t="shared" si="32"/>
        <v>#VALUE!</v>
      </c>
      <c r="BH26" s="351"/>
      <c r="BI26" s="32" t="str">
        <f>IFERROR(VLOOKUP(B26,'LİSTE-FORMÜLLER'!$B$3:$D$43,3,0),"")</f>
        <v>gcandan@sakarya.edu.tr</v>
      </c>
      <c r="BJ26" s="351" t="str">
        <f t="shared" si="16"/>
        <v>Dr.Öğr.Üyesi Gökçe CANDAN&lt;gcandan@sakarya.edu.tr&gt;</v>
      </c>
      <c r="BK26" s="351"/>
      <c r="BL26" s="351" t="e">
        <f>COUNTIF('DERS PROGRAMI'!#REF!,E26)</f>
        <v>#REF!</v>
      </c>
      <c r="BM26" s="351">
        <f>COUNTIF('DERS PROGRAMI'!$E$5:$E$108,E26)</f>
        <v>0</v>
      </c>
      <c r="BN26" s="351" t="e">
        <f>COUNTIF('DERS PROGRAMI'!#REF!,E26)</f>
        <v>#REF!</v>
      </c>
      <c r="BO26" s="351" t="e">
        <f>COUNTIF('DERS PROGRAMI'!#REF!,E26)</f>
        <v>#REF!</v>
      </c>
      <c r="BP26" s="351" t="e">
        <f>COUNTIF('DERS PROGRAMI'!#REF!,E26)</f>
        <v>#REF!</v>
      </c>
      <c r="BQ26" s="351">
        <f>COUNTIF('DERS PROGRAMI'!$J$5:$J$108,E26)</f>
        <v>0</v>
      </c>
      <c r="BR26" s="351" t="e">
        <f>COUNTIF('DERS PROGRAMI'!#REF!,E26)</f>
        <v>#REF!</v>
      </c>
      <c r="BS26" s="351" t="e">
        <f>COUNTIF('DERS PROGRAMI'!#REF!,E26)</f>
        <v>#REF!</v>
      </c>
      <c r="BT26" s="351"/>
      <c r="BU26" s="351"/>
    </row>
    <row r="27" spans="1:73" ht="19.5" customHeight="1">
      <c r="A27" s="1074"/>
      <c r="B27" s="406" t="s">
        <v>105</v>
      </c>
      <c r="C27" s="355">
        <f>COUNTIF('DERS PROGRAMI'!$2:$116,B27)</f>
        <v>2</v>
      </c>
      <c r="D27" s="356">
        <f>COUNTIF('DERS PROGRAMI'!2:116,E27)</f>
        <v>0</v>
      </c>
      <c r="E27" s="357" t="str">
        <f>VLOOKUP(B27,'LİSTE-FORMÜLLER'!B:C,2,0)</f>
        <v>cş</v>
      </c>
      <c r="F27" s="358">
        <f>COUNTIF('DERS PROGRAMI'!5:14,B27)</f>
        <v>1</v>
      </c>
      <c r="G27" s="359">
        <f>COUNTIF('DERS PROGRAMI'!62:70,B27)</f>
        <v>1</v>
      </c>
      <c r="H27" s="360">
        <f>COUNTIF('DERS PROGRAMI'!15:24,B27)</f>
        <v>0</v>
      </c>
      <c r="I27" s="359">
        <f>COUNTIF('DERS PROGRAMI'!71:79,B27)</f>
        <v>0</v>
      </c>
      <c r="J27" s="360">
        <f>COUNTIF('DERS PROGRAMI'!25:34,B27)</f>
        <v>0</v>
      </c>
      <c r="K27" s="359">
        <f>COUNTIF('DERS PROGRAMI'!80:88,B27)</f>
        <v>0</v>
      </c>
      <c r="L27" s="360">
        <f>COUNTIF('DERS PROGRAMI'!35:45,B27)</f>
        <v>0</v>
      </c>
      <c r="M27" s="359">
        <f>COUNTIF('DERS PROGRAMI'!89:97,B27)</f>
        <v>0</v>
      </c>
      <c r="N27" s="360">
        <f>COUNTIF('DERS PROGRAMI'!46:55,B27)</f>
        <v>0</v>
      </c>
      <c r="O27" s="361">
        <f>COUNTIF('DERS PROGRAMI'!98:106,B27)</f>
        <v>0</v>
      </c>
      <c r="P27" s="362">
        <f t="shared" si="17"/>
        <v>1</v>
      </c>
      <c r="Q27" s="363">
        <f t="shared" si="18"/>
        <v>2</v>
      </c>
      <c r="R27" s="363">
        <f t="shared" si="19"/>
        <v>0</v>
      </c>
      <c r="S27" s="363">
        <f t="shared" si="20"/>
        <v>0</v>
      </c>
      <c r="T27" s="363">
        <f t="shared" si="21"/>
        <v>0</v>
      </c>
      <c r="U27" s="363">
        <f t="shared" si="22"/>
        <v>0</v>
      </c>
      <c r="V27" s="365" t="e">
        <f>COUNTIF('DERS PROGRAMI'!#REF!,E27)</f>
        <v>#REF!</v>
      </c>
      <c r="W27" s="367" t="e">
        <f>COUNTIF('DERS PROGRAMI'!#REF!,E27)</f>
        <v>#REF!</v>
      </c>
      <c r="X27" s="369">
        <f>COUNTIF('DERS PROGRAMI'!5:14,E27)</f>
        <v>0</v>
      </c>
      <c r="Y27" s="371">
        <f>COUNTIF('DERS PROGRAMI'!62:70,E27)</f>
        <v>0</v>
      </c>
      <c r="Z27" s="373" t="e">
        <f>COUNTIF('DERS PROGRAMI'!#REF!,E27)</f>
        <v>#REF!</v>
      </c>
      <c r="AA27" s="367" t="e">
        <f>COUNTIF('DERS PROGRAMI'!#REF!,E27)</f>
        <v>#REF!</v>
      </c>
      <c r="AB27" s="369">
        <f>COUNTIF('DERS PROGRAMI'!15:24,E27)</f>
        <v>0</v>
      </c>
      <c r="AC27" s="371">
        <f>COUNTIF('DERS PROGRAMI'!71:79,E27)</f>
        <v>0</v>
      </c>
      <c r="AD27" s="373" t="e">
        <f>COUNTIF('DERS PROGRAMI'!#REF!,E27)</f>
        <v>#REF!</v>
      </c>
      <c r="AE27" s="367" t="e">
        <f>COUNTIF('DERS PROGRAMI'!#REF!,E27)</f>
        <v>#REF!</v>
      </c>
      <c r="AF27" s="369">
        <f>COUNTIF('DERS PROGRAMI'!25:34,E27)</f>
        <v>0</v>
      </c>
      <c r="AG27" s="371">
        <f>COUNTIF('DERS PROGRAMI'!80:88,E27)</f>
        <v>0</v>
      </c>
      <c r="AH27" s="373" t="e">
        <f>COUNTIF('DERS PROGRAMI'!#REF!,E27)</f>
        <v>#REF!</v>
      </c>
      <c r="AI27" s="367" t="e">
        <f>COUNTIF('DERS PROGRAMI'!#REF!,E27)</f>
        <v>#REF!</v>
      </c>
      <c r="AJ27" s="369">
        <f>COUNTIF('DERS PROGRAMI'!35:45,E27)</f>
        <v>0</v>
      </c>
      <c r="AK27" s="371">
        <f>COUNTIF('DERS PROGRAMI'!89:97,E27)</f>
        <v>0</v>
      </c>
      <c r="AL27" s="373" t="e">
        <f>COUNTIF('DERS PROGRAMI'!#REF!,E27)</f>
        <v>#REF!</v>
      </c>
      <c r="AM27" s="367" t="e">
        <f>COUNTIF('DERS PROGRAMI'!#REF!,E27)</f>
        <v>#REF!</v>
      </c>
      <c r="AN27" s="369">
        <f>COUNTIF('DERS PROGRAMI'!46:55,E27)</f>
        <v>0</v>
      </c>
      <c r="AO27" s="371">
        <f>COUNTIF('DERS PROGRAMI'!98:106,E27)</f>
        <v>0</v>
      </c>
      <c r="AP27" s="378">
        <f t="shared" si="23"/>
        <v>0</v>
      </c>
      <c r="AQ27" s="379">
        <f t="shared" si="24"/>
        <v>0</v>
      </c>
      <c r="AR27" s="379">
        <f t="shared" si="25"/>
        <v>0</v>
      </c>
      <c r="AS27" s="379">
        <f t="shared" si="26"/>
        <v>0</v>
      </c>
      <c r="AT27" s="380">
        <f t="shared" si="27"/>
        <v>0</v>
      </c>
      <c r="AU27" s="340"/>
      <c r="AV27" s="381">
        <f>COUNTIF('DERS DAĞILIMLARI'!$I:$J,B27)</f>
        <v>2</v>
      </c>
      <c r="AW27" s="382">
        <f>COUNTIF('DERS DAĞILIMLARI'!$I$5:$J$152,B27)</f>
        <v>2</v>
      </c>
      <c r="AX27" s="133">
        <f>COUNTIF('DERS DAĞILIMLARI'!$C$157:$J$188,B27)</f>
        <v>0</v>
      </c>
      <c r="AY27" s="382">
        <f>COUNTIF('DERS DAĞILIMLARI'!$I$193:$I$199,B27)</f>
        <v>0</v>
      </c>
      <c r="AZ27" s="383">
        <f>COUNTIF('DERS DAĞILIMLARI'!$I$209:$I$214,B27)</f>
        <v>0</v>
      </c>
      <c r="BA27" s="345"/>
      <c r="BB27" s="384">
        <f t="shared" si="28"/>
        <v>2</v>
      </c>
      <c r="BC27" s="385">
        <f t="shared" si="29"/>
        <v>2</v>
      </c>
      <c r="BD27" s="348" t="str">
        <f t="shared" si="30"/>
        <v>DOĞRU</v>
      </c>
      <c r="BE27" s="350">
        <f t="shared" si="31"/>
        <v>0</v>
      </c>
      <c r="BF27" s="351" t="e">
        <f>SUM('DERS DAĞILIMLARI'!AY$221)</f>
        <v>#VALUE!</v>
      </c>
      <c r="BG27" s="352" t="e">
        <f t="shared" si="32"/>
        <v>#VALUE!</v>
      </c>
      <c r="BH27" s="351"/>
      <c r="BI27" s="32" t="str">
        <f>IFERROR(VLOOKUP(B27,'LİSTE-FORMÜLLER'!$B$3:$D$43,3,0),"")</f>
        <v>sanver@sakarya.edu.tr</v>
      </c>
      <c r="BJ27" s="351" t="str">
        <f t="shared" si="16"/>
        <v>Dr.Öğr.Üyesi Cahit ŞANVER&lt;sanver@sakarya.edu.tr&gt;</v>
      </c>
      <c r="BK27" s="351"/>
      <c r="BL27" s="351" t="e">
        <f>COUNTIF('DERS PROGRAMI'!#REF!,E27)</f>
        <v>#REF!</v>
      </c>
      <c r="BM27" s="351">
        <f>COUNTIF('DERS PROGRAMI'!$E$5:$E$108,E27)</f>
        <v>0</v>
      </c>
      <c r="BN27" s="351" t="e">
        <f>COUNTIF('DERS PROGRAMI'!#REF!,E27)</f>
        <v>#REF!</v>
      </c>
      <c r="BO27" s="351" t="e">
        <f>COUNTIF('DERS PROGRAMI'!#REF!,E27)</f>
        <v>#REF!</v>
      </c>
      <c r="BP27" s="351" t="e">
        <f>COUNTIF('DERS PROGRAMI'!#REF!,E27)</f>
        <v>#REF!</v>
      </c>
      <c r="BQ27" s="351">
        <f>COUNTIF('DERS PROGRAMI'!$J$5:$J$108,E27)</f>
        <v>0</v>
      </c>
      <c r="BR27" s="351" t="e">
        <f>COUNTIF('DERS PROGRAMI'!#REF!,E27)</f>
        <v>#REF!</v>
      </c>
      <c r="BS27" s="351" t="e">
        <f>COUNTIF('DERS PROGRAMI'!#REF!,E27)</f>
        <v>#REF!</v>
      </c>
      <c r="BT27" s="351"/>
      <c r="BU27" s="351"/>
    </row>
    <row r="28" spans="1:73" ht="19.5" customHeight="1">
      <c r="A28" s="1074"/>
      <c r="B28" s="389" t="s">
        <v>128</v>
      </c>
      <c r="C28" s="390">
        <f>COUNTIF('DERS PROGRAMI'!$2:$116,B28)</f>
        <v>2</v>
      </c>
      <c r="D28" s="391">
        <f>COUNTIF('DERS PROGRAMI'!2:116,E28)</f>
        <v>0</v>
      </c>
      <c r="E28" s="392" t="str">
        <f>VLOOKUP(B28,'LİSTE-FORMÜLLER'!B:C,2,0)</f>
        <v>csö</v>
      </c>
      <c r="F28" s="393">
        <f>COUNTIF('DERS PROGRAMI'!5:14,B28)</f>
        <v>0</v>
      </c>
      <c r="G28" s="394">
        <f>COUNTIF('DERS PROGRAMI'!62:70,B28)</f>
        <v>0</v>
      </c>
      <c r="H28" s="395">
        <f>COUNTIF('DERS PROGRAMI'!15:24,B28)</f>
        <v>1</v>
      </c>
      <c r="I28" s="394">
        <f>COUNTIF('DERS PROGRAMI'!71:79,B28)</f>
        <v>1</v>
      </c>
      <c r="J28" s="395">
        <f>COUNTIF('DERS PROGRAMI'!25:34,B28)</f>
        <v>0</v>
      </c>
      <c r="K28" s="394">
        <f>COUNTIF('DERS PROGRAMI'!80:88,B28)</f>
        <v>0</v>
      </c>
      <c r="L28" s="395">
        <f>COUNTIF('DERS PROGRAMI'!35:45,B28)</f>
        <v>0</v>
      </c>
      <c r="M28" s="394">
        <f>COUNTIF('DERS PROGRAMI'!89:97,B28)</f>
        <v>0</v>
      </c>
      <c r="N28" s="395">
        <f>COUNTIF('DERS PROGRAMI'!46:55,B28)</f>
        <v>0</v>
      </c>
      <c r="O28" s="396">
        <f>COUNTIF('DERS PROGRAMI'!98:106,B28)</f>
        <v>0</v>
      </c>
      <c r="P28" s="397">
        <f t="shared" si="17"/>
        <v>1</v>
      </c>
      <c r="Q28" s="398">
        <f t="shared" si="18"/>
        <v>0</v>
      </c>
      <c r="R28" s="398">
        <f t="shared" si="19"/>
        <v>2</v>
      </c>
      <c r="S28" s="398">
        <f t="shared" si="20"/>
        <v>0</v>
      </c>
      <c r="T28" s="398">
        <f t="shared" si="21"/>
        <v>0</v>
      </c>
      <c r="U28" s="398">
        <f t="shared" si="22"/>
        <v>0</v>
      </c>
      <c r="V28" s="365" t="e">
        <f>COUNTIF('DERS PROGRAMI'!#REF!,E28)</f>
        <v>#REF!</v>
      </c>
      <c r="W28" s="367" t="e">
        <f>COUNTIF('DERS PROGRAMI'!#REF!,E28)</f>
        <v>#REF!</v>
      </c>
      <c r="X28" s="399">
        <f>COUNTIF('DERS PROGRAMI'!5:14,E28)</f>
        <v>0</v>
      </c>
      <c r="Y28" s="400">
        <f>COUNTIF('DERS PROGRAMI'!62:70,E28)</f>
        <v>0</v>
      </c>
      <c r="Z28" s="373" t="e">
        <f>COUNTIF('DERS PROGRAMI'!#REF!,E28)</f>
        <v>#REF!</v>
      </c>
      <c r="AA28" s="367" t="e">
        <f>COUNTIF('DERS PROGRAMI'!#REF!,E28)</f>
        <v>#REF!</v>
      </c>
      <c r="AB28" s="399">
        <f>COUNTIF('DERS PROGRAMI'!15:24,E28)</f>
        <v>0</v>
      </c>
      <c r="AC28" s="400">
        <f>COUNTIF('DERS PROGRAMI'!71:79,E28)</f>
        <v>0</v>
      </c>
      <c r="AD28" s="373" t="e">
        <f>COUNTIF('DERS PROGRAMI'!#REF!,E28)</f>
        <v>#REF!</v>
      </c>
      <c r="AE28" s="367" t="e">
        <f>COUNTIF('DERS PROGRAMI'!#REF!,E28)</f>
        <v>#REF!</v>
      </c>
      <c r="AF28" s="399">
        <f>COUNTIF('DERS PROGRAMI'!25:34,E28)</f>
        <v>0</v>
      </c>
      <c r="AG28" s="400">
        <f>COUNTIF('DERS PROGRAMI'!80:88,E28)</f>
        <v>0</v>
      </c>
      <c r="AH28" s="373" t="e">
        <f>COUNTIF('DERS PROGRAMI'!#REF!,E28)</f>
        <v>#REF!</v>
      </c>
      <c r="AI28" s="367" t="e">
        <f>COUNTIF('DERS PROGRAMI'!#REF!,E28)</f>
        <v>#REF!</v>
      </c>
      <c r="AJ28" s="399">
        <f>COUNTIF('DERS PROGRAMI'!35:45,E28)</f>
        <v>0</v>
      </c>
      <c r="AK28" s="400">
        <f>COUNTIF('DERS PROGRAMI'!89:97,E28)</f>
        <v>0</v>
      </c>
      <c r="AL28" s="373" t="e">
        <f>COUNTIF('DERS PROGRAMI'!#REF!,E28)</f>
        <v>#REF!</v>
      </c>
      <c r="AM28" s="367" t="e">
        <f>COUNTIF('DERS PROGRAMI'!#REF!,E28)</f>
        <v>#REF!</v>
      </c>
      <c r="AN28" s="399">
        <f>COUNTIF('DERS PROGRAMI'!46:55,E28)</f>
        <v>0</v>
      </c>
      <c r="AO28" s="400">
        <f>COUNTIF('DERS PROGRAMI'!98:106,E28)</f>
        <v>0</v>
      </c>
      <c r="AP28" s="401">
        <f t="shared" si="23"/>
        <v>0</v>
      </c>
      <c r="AQ28" s="402">
        <f t="shared" si="24"/>
        <v>0</v>
      </c>
      <c r="AR28" s="402">
        <f t="shared" si="25"/>
        <v>0</v>
      </c>
      <c r="AS28" s="402">
        <f t="shared" si="26"/>
        <v>0</v>
      </c>
      <c r="AT28" s="403">
        <f t="shared" si="27"/>
        <v>0</v>
      </c>
      <c r="AU28" s="340"/>
      <c r="AV28" s="381">
        <f>COUNTIF('DERS DAĞILIMLARI'!$I:$J,B28)</f>
        <v>2</v>
      </c>
      <c r="AW28" s="382">
        <f>COUNTIF('DERS DAĞILIMLARI'!$I$5:$J$152,B28)</f>
        <v>2</v>
      </c>
      <c r="AX28" s="133">
        <f>COUNTIF('DERS DAĞILIMLARI'!$C$157:$J$188,B28)</f>
        <v>0</v>
      </c>
      <c r="AY28" s="382">
        <f>COUNTIF('DERS DAĞILIMLARI'!$I$193:$I$199,B28)</f>
        <v>0</v>
      </c>
      <c r="AZ28" s="383">
        <f>COUNTIF('DERS DAĞILIMLARI'!$I$209:$I$214,B28)</f>
        <v>0</v>
      </c>
      <c r="BA28" s="345"/>
      <c r="BB28" s="384">
        <f t="shared" si="28"/>
        <v>2</v>
      </c>
      <c r="BC28" s="385">
        <f t="shared" si="29"/>
        <v>2</v>
      </c>
      <c r="BD28" s="348" t="str">
        <f t="shared" si="30"/>
        <v>DOĞRU</v>
      </c>
      <c r="BE28" s="350">
        <f t="shared" si="31"/>
        <v>0</v>
      </c>
      <c r="BF28" s="351" t="e">
        <f>SUM('DERS DAĞILIMLARI'!AZ$221)</f>
        <v>#VALUE!</v>
      </c>
      <c r="BG28" s="352" t="e">
        <f t="shared" si="32"/>
        <v>#VALUE!</v>
      </c>
      <c r="BH28" s="351"/>
      <c r="BI28" s="32" t="str">
        <f>IFERROR(VLOOKUP(B28,'LİSTE-FORMÜLLER'!$B$3:$D$43,3,0),"")</f>
        <v>cselek@sakarya.edu.tr</v>
      </c>
      <c r="BJ28" s="351" t="str">
        <f t="shared" si="16"/>
        <v>Doç.Dr. Cihan SELEK ÖZ&lt;cselek@sakarya.edu.tr&gt;</v>
      </c>
      <c r="BK28" s="351"/>
      <c r="BL28" s="351" t="e">
        <f>COUNTIF('DERS PROGRAMI'!#REF!,E28)</f>
        <v>#REF!</v>
      </c>
      <c r="BM28" s="351">
        <f>COUNTIF('DERS PROGRAMI'!$E$5:$E$108,E28)</f>
        <v>0</v>
      </c>
      <c r="BN28" s="351" t="e">
        <f>COUNTIF('DERS PROGRAMI'!#REF!,E28)</f>
        <v>#REF!</v>
      </c>
      <c r="BO28" s="351" t="e">
        <f>COUNTIF('DERS PROGRAMI'!#REF!,E28)</f>
        <v>#REF!</v>
      </c>
      <c r="BP28" s="351" t="e">
        <f>COUNTIF('DERS PROGRAMI'!#REF!,E28)</f>
        <v>#REF!</v>
      </c>
      <c r="BQ28" s="351">
        <f>COUNTIF('DERS PROGRAMI'!$J$5:$J$108,E28)</f>
        <v>0</v>
      </c>
      <c r="BR28" s="351" t="e">
        <f>COUNTIF('DERS PROGRAMI'!#REF!,E28)</f>
        <v>#REF!</v>
      </c>
      <c r="BS28" s="351" t="e">
        <f>COUNTIF('DERS PROGRAMI'!#REF!,E28)</f>
        <v>#REF!</v>
      </c>
      <c r="BT28" s="351"/>
      <c r="BU28" s="351"/>
    </row>
    <row r="29" spans="1:73" ht="19.5" customHeight="1">
      <c r="A29" s="1074"/>
      <c r="B29" s="406" t="s">
        <v>160</v>
      </c>
      <c r="C29" s="355">
        <f>COUNTIF('DERS PROGRAMI'!$2:$116,B29)</f>
        <v>4</v>
      </c>
      <c r="D29" s="356">
        <f>COUNTIF('DERS PROGRAMI'!2:116,E29)</f>
        <v>0</v>
      </c>
      <c r="E29" s="357" t="str">
        <f>VLOOKUP(B29,'LİSTE-FORMÜLLER'!B:C,2,0)</f>
        <v>mç</v>
      </c>
      <c r="F29" s="358">
        <f>COUNTIF('DERS PROGRAMI'!5:14,B29)</f>
        <v>0</v>
      </c>
      <c r="G29" s="359">
        <f>COUNTIF('DERS PROGRAMI'!62:70,B29)</f>
        <v>0</v>
      </c>
      <c r="H29" s="360">
        <f>COUNTIF('DERS PROGRAMI'!15:24,B29)</f>
        <v>0</v>
      </c>
      <c r="I29" s="359">
        <f>COUNTIF('DERS PROGRAMI'!71:79,B29)</f>
        <v>0</v>
      </c>
      <c r="J29" s="360">
        <f>COUNTIF('DERS PROGRAMI'!25:34,B29)</f>
        <v>0</v>
      </c>
      <c r="K29" s="359">
        <f>COUNTIF('DERS PROGRAMI'!80:88,B29)</f>
        <v>1</v>
      </c>
      <c r="L29" s="360">
        <f>COUNTIF('DERS PROGRAMI'!35:45,B29)</f>
        <v>0</v>
      </c>
      <c r="M29" s="359">
        <f>COUNTIF('DERS PROGRAMI'!89:97,B29)</f>
        <v>0</v>
      </c>
      <c r="N29" s="360">
        <f>COUNTIF('DERS PROGRAMI'!46:55,B29)</f>
        <v>2</v>
      </c>
      <c r="O29" s="361">
        <f>COUNTIF('DERS PROGRAMI'!98:106,B29)</f>
        <v>1</v>
      </c>
      <c r="P29" s="362">
        <f t="shared" si="17"/>
        <v>2</v>
      </c>
      <c r="Q29" s="363">
        <f t="shared" si="18"/>
        <v>0</v>
      </c>
      <c r="R29" s="363">
        <f t="shared" si="19"/>
        <v>0</v>
      </c>
      <c r="S29" s="363">
        <f t="shared" si="20"/>
        <v>1</v>
      </c>
      <c r="T29" s="363">
        <f t="shared" si="21"/>
        <v>0</v>
      </c>
      <c r="U29" s="363">
        <f t="shared" si="22"/>
        <v>3</v>
      </c>
      <c r="V29" s="365" t="e">
        <f>COUNTIF('DERS PROGRAMI'!#REF!,E29)</f>
        <v>#REF!</v>
      </c>
      <c r="W29" s="367" t="e">
        <f>COUNTIF('DERS PROGRAMI'!#REF!,E29)</f>
        <v>#REF!</v>
      </c>
      <c r="X29" s="369">
        <f>COUNTIF('DERS PROGRAMI'!5:14,E29)</f>
        <v>0</v>
      </c>
      <c r="Y29" s="371">
        <f>COUNTIF('DERS PROGRAMI'!62:70,E29)</f>
        <v>0</v>
      </c>
      <c r="Z29" s="373" t="e">
        <f>COUNTIF('DERS PROGRAMI'!#REF!,E29)</f>
        <v>#REF!</v>
      </c>
      <c r="AA29" s="367" t="e">
        <f>COUNTIF('DERS PROGRAMI'!#REF!,E29)</f>
        <v>#REF!</v>
      </c>
      <c r="AB29" s="369">
        <f>COUNTIF('DERS PROGRAMI'!15:24,E29)</f>
        <v>0</v>
      </c>
      <c r="AC29" s="371">
        <f>COUNTIF('DERS PROGRAMI'!71:79,E29)</f>
        <v>0</v>
      </c>
      <c r="AD29" s="373" t="e">
        <f>COUNTIF('DERS PROGRAMI'!#REF!,E29)</f>
        <v>#REF!</v>
      </c>
      <c r="AE29" s="367" t="e">
        <f>COUNTIF('DERS PROGRAMI'!#REF!,E29)</f>
        <v>#REF!</v>
      </c>
      <c r="AF29" s="369">
        <f>COUNTIF('DERS PROGRAMI'!25:34,E29)</f>
        <v>0</v>
      </c>
      <c r="AG29" s="371">
        <f>COUNTIF('DERS PROGRAMI'!80:88,E29)</f>
        <v>0</v>
      </c>
      <c r="AH29" s="373" t="e">
        <f>COUNTIF('DERS PROGRAMI'!#REF!,E29)</f>
        <v>#REF!</v>
      </c>
      <c r="AI29" s="367" t="e">
        <f>COUNTIF('DERS PROGRAMI'!#REF!,E29)</f>
        <v>#REF!</v>
      </c>
      <c r="AJ29" s="369">
        <f>COUNTIF('DERS PROGRAMI'!35:45,E29)</f>
        <v>0</v>
      </c>
      <c r="AK29" s="371">
        <f>COUNTIF('DERS PROGRAMI'!89:97,E29)</f>
        <v>0</v>
      </c>
      <c r="AL29" s="373" t="e">
        <f>COUNTIF('DERS PROGRAMI'!#REF!,E29)</f>
        <v>#REF!</v>
      </c>
      <c r="AM29" s="367" t="e">
        <f>COUNTIF('DERS PROGRAMI'!#REF!,E29)</f>
        <v>#REF!</v>
      </c>
      <c r="AN29" s="369">
        <f>COUNTIF('DERS PROGRAMI'!46:55,E29)</f>
        <v>0</v>
      </c>
      <c r="AO29" s="371">
        <f>COUNTIF('DERS PROGRAMI'!98:106,E29)</f>
        <v>0</v>
      </c>
      <c r="AP29" s="378">
        <f t="shared" si="23"/>
        <v>0</v>
      </c>
      <c r="AQ29" s="379">
        <f t="shared" si="24"/>
        <v>0</v>
      </c>
      <c r="AR29" s="379">
        <f t="shared" si="25"/>
        <v>0</v>
      </c>
      <c r="AS29" s="379">
        <f t="shared" si="26"/>
        <v>0</v>
      </c>
      <c r="AT29" s="380">
        <f t="shared" si="27"/>
        <v>0</v>
      </c>
      <c r="AU29" s="340"/>
      <c r="AV29" s="381">
        <f>COUNTIF('DERS DAĞILIMLARI'!$I:$J,B29)</f>
        <v>4</v>
      </c>
      <c r="AW29" s="382">
        <f>COUNTIF('DERS DAĞILIMLARI'!$I$5:$J$152,B29)</f>
        <v>4</v>
      </c>
      <c r="AX29" s="133">
        <f>COUNTIF('DERS DAĞILIMLARI'!$C$157:$J$188,B29)</f>
        <v>0</v>
      </c>
      <c r="AY29" s="382">
        <f>COUNTIF('DERS DAĞILIMLARI'!$I$193:$I$199,B29)</f>
        <v>0</v>
      </c>
      <c r="AZ29" s="383">
        <f>COUNTIF('DERS DAĞILIMLARI'!$I$209:$I$214,B29)</f>
        <v>0</v>
      </c>
      <c r="BA29" s="345"/>
      <c r="BB29" s="384">
        <f t="shared" si="28"/>
        <v>4</v>
      </c>
      <c r="BC29" s="385">
        <f t="shared" si="29"/>
        <v>4</v>
      </c>
      <c r="BD29" s="348" t="str">
        <f t="shared" si="30"/>
        <v>DOĞRU</v>
      </c>
      <c r="BE29" s="350">
        <f t="shared" si="31"/>
        <v>0</v>
      </c>
      <c r="BF29" s="351" t="e">
        <f>SUM('DERS DAĞILIMLARI'!BA$221)</f>
        <v>#VALUE!</v>
      </c>
      <c r="BG29" s="352" t="e">
        <f t="shared" si="32"/>
        <v>#VALUE!</v>
      </c>
      <c r="BH29" s="351"/>
      <c r="BI29" s="32" t="str">
        <f>IFERROR(VLOOKUP(B29,'LİSTE-FORMÜLLER'!$B$3:$D$43,3,0),"")</f>
        <v>calisir@sakarya.edu.tr</v>
      </c>
      <c r="BJ29" s="351" t="str">
        <f t="shared" si="16"/>
        <v>Prof.Dr. Mustafa ÇALIŞIR&lt;calisir@sakarya.edu.tr&gt;</v>
      </c>
      <c r="BK29" s="351"/>
      <c r="BL29" s="351" t="e">
        <f>COUNTIF('DERS PROGRAMI'!#REF!,E29)</f>
        <v>#REF!</v>
      </c>
      <c r="BM29" s="351">
        <f>COUNTIF('DERS PROGRAMI'!$E$5:$E$108,E29)</f>
        <v>0</v>
      </c>
      <c r="BN29" s="351" t="e">
        <f>COUNTIF('DERS PROGRAMI'!#REF!,E29)</f>
        <v>#REF!</v>
      </c>
      <c r="BO29" s="351" t="e">
        <f>COUNTIF('DERS PROGRAMI'!#REF!,E29)</f>
        <v>#REF!</v>
      </c>
      <c r="BP29" s="351" t="e">
        <f>COUNTIF('DERS PROGRAMI'!#REF!,E29)</f>
        <v>#REF!</v>
      </c>
      <c r="BQ29" s="351">
        <f>COUNTIF('DERS PROGRAMI'!$J$5:$J$108,E29)</f>
        <v>0</v>
      </c>
      <c r="BR29" s="351" t="e">
        <f>COUNTIF('DERS PROGRAMI'!#REF!,E29)</f>
        <v>#REF!</v>
      </c>
      <c r="BS29" s="351" t="e">
        <f>COUNTIF('DERS PROGRAMI'!#REF!,E29)</f>
        <v>#REF!</v>
      </c>
      <c r="BT29" s="351"/>
      <c r="BU29" s="351"/>
    </row>
    <row r="30" spans="1:73" ht="19.5" customHeight="1">
      <c r="A30" s="1074"/>
      <c r="B30" s="389" t="s">
        <v>162</v>
      </c>
      <c r="C30" s="390">
        <f>COUNTIF('DERS PROGRAMI'!$2:$116,B30)</f>
        <v>2</v>
      </c>
      <c r="D30" s="391">
        <f>COUNTIF('DERS PROGRAMI'!2:116,E30)</f>
        <v>0</v>
      </c>
      <c r="E30" s="392" t="str">
        <f>VLOOKUP(B30,'LİSTE-FORMÜLLER'!B:C,2,0)</f>
        <v>nk</v>
      </c>
      <c r="F30" s="393">
        <f>COUNTIF('DERS PROGRAMI'!5:14,B30)</f>
        <v>0</v>
      </c>
      <c r="G30" s="394">
        <f>COUNTIF('DERS PROGRAMI'!62:70,B30)</f>
        <v>1</v>
      </c>
      <c r="H30" s="395">
        <f>COUNTIF('DERS PROGRAMI'!15:24,B30)</f>
        <v>0</v>
      </c>
      <c r="I30" s="394">
        <f>COUNTIF('DERS PROGRAMI'!71:79,B30)</f>
        <v>0</v>
      </c>
      <c r="J30" s="395">
        <f>COUNTIF('DERS PROGRAMI'!25:34,B30)</f>
        <v>0</v>
      </c>
      <c r="K30" s="394">
        <f>COUNTIF('DERS PROGRAMI'!80:88,B30)</f>
        <v>0</v>
      </c>
      <c r="L30" s="395">
        <f>COUNTIF('DERS PROGRAMI'!35:45,B30)</f>
        <v>1</v>
      </c>
      <c r="M30" s="394">
        <f>COUNTIF('DERS PROGRAMI'!89:97,B30)</f>
        <v>0</v>
      </c>
      <c r="N30" s="395">
        <f>COUNTIF('DERS PROGRAMI'!46:55,B30)</f>
        <v>0</v>
      </c>
      <c r="O30" s="396">
        <f>COUNTIF('DERS PROGRAMI'!98:106,B30)</f>
        <v>0</v>
      </c>
      <c r="P30" s="397">
        <f t="shared" si="17"/>
        <v>2</v>
      </c>
      <c r="Q30" s="398">
        <f t="shared" si="18"/>
        <v>1</v>
      </c>
      <c r="R30" s="398">
        <f t="shared" si="19"/>
        <v>0</v>
      </c>
      <c r="S30" s="398">
        <f t="shared" si="20"/>
        <v>0</v>
      </c>
      <c r="T30" s="398">
        <f t="shared" si="21"/>
        <v>1</v>
      </c>
      <c r="U30" s="398">
        <f t="shared" si="22"/>
        <v>0</v>
      </c>
      <c r="V30" s="365" t="e">
        <f>COUNTIF('DERS PROGRAMI'!#REF!,E30)</f>
        <v>#REF!</v>
      </c>
      <c r="W30" s="367" t="e">
        <f>COUNTIF('DERS PROGRAMI'!#REF!,E30)</f>
        <v>#REF!</v>
      </c>
      <c r="X30" s="399">
        <f>COUNTIF('DERS PROGRAMI'!5:14,E30)</f>
        <v>0</v>
      </c>
      <c r="Y30" s="400">
        <f>COUNTIF('DERS PROGRAMI'!62:70,E30)</f>
        <v>0</v>
      </c>
      <c r="Z30" s="373" t="e">
        <f>COUNTIF('DERS PROGRAMI'!#REF!,E30)</f>
        <v>#REF!</v>
      </c>
      <c r="AA30" s="367" t="e">
        <f>COUNTIF('DERS PROGRAMI'!#REF!,E30)</f>
        <v>#REF!</v>
      </c>
      <c r="AB30" s="399">
        <f>COUNTIF('DERS PROGRAMI'!15:24,E30)</f>
        <v>0</v>
      </c>
      <c r="AC30" s="400">
        <f>COUNTIF('DERS PROGRAMI'!71:79,E30)</f>
        <v>0</v>
      </c>
      <c r="AD30" s="373" t="e">
        <f>COUNTIF('DERS PROGRAMI'!#REF!,E30)</f>
        <v>#REF!</v>
      </c>
      <c r="AE30" s="367" t="e">
        <f>COUNTIF('DERS PROGRAMI'!#REF!,E30)</f>
        <v>#REF!</v>
      </c>
      <c r="AF30" s="399">
        <f>COUNTIF('DERS PROGRAMI'!25:34,E30)</f>
        <v>0</v>
      </c>
      <c r="AG30" s="400">
        <f>COUNTIF('DERS PROGRAMI'!80:88,E30)</f>
        <v>0</v>
      </c>
      <c r="AH30" s="373" t="e">
        <f>COUNTIF('DERS PROGRAMI'!#REF!,E30)</f>
        <v>#REF!</v>
      </c>
      <c r="AI30" s="367" t="e">
        <f>COUNTIF('DERS PROGRAMI'!#REF!,E30)</f>
        <v>#REF!</v>
      </c>
      <c r="AJ30" s="399">
        <f>COUNTIF('DERS PROGRAMI'!35:45,E30)</f>
        <v>0</v>
      </c>
      <c r="AK30" s="400">
        <f>COUNTIF('DERS PROGRAMI'!89:97,E30)</f>
        <v>0</v>
      </c>
      <c r="AL30" s="373" t="e">
        <f>COUNTIF('DERS PROGRAMI'!#REF!,E30)</f>
        <v>#REF!</v>
      </c>
      <c r="AM30" s="367" t="e">
        <f>COUNTIF('DERS PROGRAMI'!#REF!,E30)</f>
        <v>#REF!</v>
      </c>
      <c r="AN30" s="399">
        <f>COUNTIF('DERS PROGRAMI'!46:55,E30)</f>
        <v>0</v>
      </c>
      <c r="AO30" s="400">
        <f>COUNTIF('DERS PROGRAMI'!98:106,E30)</f>
        <v>0</v>
      </c>
      <c r="AP30" s="401">
        <f t="shared" si="23"/>
        <v>0</v>
      </c>
      <c r="AQ30" s="402">
        <f t="shared" si="24"/>
        <v>0</v>
      </c>
      <c r="AR30" s="402">
        <f t="shared" si="25"/>
        <v>0</v>
      </c>
      <c r="AS30" s="402">
        <f t="shared" si="26"/>
        <v>0</v>
      </c>
      <c r="AT30" s="403">
        <f t="shared" si="27"/>
        <v>0</v>
      </c>
      <c r="AU30" s="340"/>
      <c r="AV30" s="381">
        <f>COUNTIF('DERS DAĞILIMLARI'!$I:$J,B30)</f>
        <v>2</v>
      </c>
      <c r="AW30" s="382">
        <f>COUNTIF('DERS DAĞILIMLARI'!$I$5:$J$152,B30)</f>
        <v>2</v>
      </c>
      <c r="AX30" s="133">
        <f>COUNTIF('DERS DAĞILIMLARI'!$C$157:$J$188,B30)</f>
        <v>0</v>
      </c>
      <c r="AY30" s="382">
        <f>COUNTIF('DERS DAĞILIMLARI'!$I$193:$I$199,B30)</f>
        <v>0</v>
      </c>
      <c r="AZ30" s="383">
        <f>COUNTIF('DERS DAĞILIMLARI'!$I$209:$I$214,B30)</f>
        <v>0</v>
      </c>
      <c r="BA30" s="345"/>
      <c r="BB30" s="384">
        <f t="shared" si="28"/>
        <v>2</v>
      </c>
      <c r="BC30" s="385">
        <f t="shared" si="29"/>
        <v>2</v>
      </c>
      <c r="BD30" s="348" t="str">
        <f t="shared" si="30"/>
        <v>DOĞRU</v>
      </c>
      <c r="BE30" s="350">
        <f t="shared" si="31"/>
        <v>0</v>
      </c>
      <c r="BF30" s="351" t="e">
        <f>SUM('DERS DAĞILIMLARI'!BB$221)</f>
        <v>#VALUE!</v>
      </c>
      <c r="BG30" s="352" t="e">
        <f t="shared" si="32"/>
        <v>#VALUE!</v>
      </c>
      <c r="BH30" s="351"/>
      <c r="BI30" s="32" t="str">
        <f>IFERROR(VLOOKUP(B30,'LİSTE-FORMÜLLER'!$B$3:$D$43,3,0),"")</f>
        <v>nkenar@sakarya.edu.tr</v>
      </c>
      <c r="BJ30" s="351" t="str">
        <f t="shared" si="16"/>
        <v>Dr.Öğr.Üyesi Nesrin KENAR&lt;nkenar@sakarya.edu.tr&gt;</v>
      </c>
      <c r="BK30" s="351"/>
      <c r="BL30" s="351" t="e">
        <f>COUNTIF('DERS PROGRAMI'!#REF!,E30)</f>
        <v>#REF!</v>
      </c>
      <c r="BM30" s="351">
        <f>COUNTIF('DERS PROGRAMI'!$E$5:$E$108,E30)</f>
        <v>0</v>
      </c>
      <c r="BN30" s="351" t="e">
        <f>COUNTIF('DERS PROGRAMI'!#REF!,E30)</f>
        <v>#REF!</v>
      </c>
      <c r="BO30" s="351" t="e">
        <f>COUNTIF('DERS PROGRAMI'!#REF!,E30)</f>
        <v>#REF!</v>
      </c>
      <c r="BP30" s="351" t="e">
        <f>COUNTIF('DERS PROGRAMI'!#REF!,E30)</f>
        <v>#REF!</v>
      </c>
      <c r="BQ30" s="351">
        <f>COUNTIF('DERS PROGRAMI'!$J$5:$J$108,E30)</f>
        <v>0</v>
      </c>
      <c r="BR30" s="351" t="e">
        <f>COUNTIF('DERS PROGRAMI'!#REF!,E30)</f>
        <v>#REF!</v>
      </c>
      <c r="BS30" s="351" t="e">
        <f>COUNTIF('DERS PROGRAMI'!#REF!,E30)</f>
        <v>#REF!</v>
      </c>
      <c r="BT30" s="351"/>
      <c r="BU30" s="351"/>
    </row>
    <row r="31" spans="1:73" ht="19.5" customHeight="1">
      <c r="A31" s="1074"/>
      <c r="B31" s="406" t="s">
        <v>80</v>
      </c>
      <c r="C31" s="355">
        <f>COUNTIF('DERS PROGRAMI'!$2:$116,B31)</f>
        <v>3</v>
      </c>
      <c r="D31" s="356">
        <f>COUNTIF('DERS PROGRAMI'!2:116,E31)</f>
        <v>0</v>
      </c>
      <c r="E31" s="357" t="str">
        <f>VLOOKUP(B31,'LİSTE-FORMÜLLER'!B:C,2,0)</f>
        <v>zak</v>
      </c>
      <c r="F31" s="358">
        <f>COUNTIF('DERS PROGRAMI'!5:14,B31)</f>
        <v>1</v>
      </c>
      <c r="G31" s="359">
        <f>COUNTIF('DERS PROGRAMI'!62:70,B31)</f>
        <v>1</v>
      </c>
      <c r="H31" s="360">
        <f>COUNTIF('DERS PROGRAMI'!15:24,B31)</f>
        <v>0</v>
      </c>
      <c r="I31" s="359">
        <f>COUNTIF('DERS PROGRAMI'!71:79,B31)</f>
        <v>1</v>
      </c>
      <c r="J31" s="360">
        <f>COUNTIF('DERS PROGRAMI'!25:34,B31)</f>
        <v>0</v>
      </c>
      <c r="K31" s="359">
        <f>COUNTIF('DERS PROGRAMI'!80:88,B31)</f>
        <v>0</v>
      </c>
      <c r="L31" s="360">
        <f>COUNTIF('DERS PROGRAMI'!35:45,B31)</f>
        <v>0</v>
      </c>
      <c r="M31" s="359">
        <f>COUNTIF('DERS PROGRAMI'!89:97,B31)</f>
        <v>0</v>
      </c>
      <c r="N31" s="360">
        <f>COUNTIF('DERS PROGRAMI'!46:55,B31)</f>
        <v>0</v>
      </c>
      <c r="O31" s="361">
        <f>COUNTIF('DERS PROGRAMI'!98:106,B31)</f>
        <v>0</v>
      </c>
      <c r="P31" s="362">
        <f t="shared" si="17"/>
        <v>2</v>
      </c>
      <c r="Q31" s="363">
        <f t="shared" si="18"/>
        <v>2</v>
      </c>
      <c r="R31" s="363">
        <f t="shared" si="19"/>
        <v>1</v>
      </c>
      <c r="S31" s="363">
        <f t="shared" si="20"/>
        <v>0</v>
      </c>
      <c r="T31" s="363">
        <f t="shared" si="21"/>
        <v>0</v>
      </c>
      <c r="U31" s="363">
        <f t="shared" si="22"/>
        <v>0</v>
      </c>
      <c r="V31" s="365" t="e">
        <f>COUNTIF('DERS PROGRAMI'!#REF!,E31)</f>
        <v>#REF!</v>
      </c>
      <c r="W31" s="367" t="e">
        <f>COUNTIF('DERS PROGRAMI'!#REF!,E31)</f>
        <v>#REF!</v>
      </c>
      <c r="X31" s="369">
        <f>COUNTIF('DERS PROGRAMI'!5:14,E31)</f>
        <v>0</v>
      </c>
      <c r="Y31" s="371">
        <f>COUNTIF('DERS PROGRAMI'!62:70,E31)</f>
        <v>0</v>
      </c>
      <c r="Z31" s="373" t="e">
        <f>COUNTIF('DERS PROGRAMI'!#REF!,E31)</f>
        <v>#REF!</v>
      </c>
      <c r="AA31" s="367" t="e">
        <f>COUNTIF('DERS PROGRAMI'!#REF!,E31)</f>
        <v>#REF!</v>
      </c>
      <c r="AB31" s="369">
        <f>COUNTIF('DERS PROGRAMI'!15:24,E31)</f>
        <v>0</v>
      </c>
      <c r="AC31" s="371">
        <f>COUNTIF('DERS PROGRAMI'!71:79,E31)</f>
        <v>0</v>
      </c>
      <c r="AD31" s="373" t="e">
        <f>COUNTIF('DERS PROGRAMI'!#REF!,E31)</f>
        <v>#REF!</v>
      </c>
      <c r="AE31" s="367" t="e">
        <f>COUNTIF('DERS PROGRAMI'!#REF!,E31)</f>
        <v>#REF!</v>
      </c>
      <c r="AF31" s="369">
        <f>COUNTIF('DERS PROGRAMI'!25:34,E31)</f>
        <v>0</v>
      </c>
      <c r="AG31" s="371">
        <f>COUNTIF('DERS PROGRAMI'!80:88,E31)</f>
        <v>0</v>
      </c>
      <c r="AH31" s="373" t="e">
        <f>COUNTIF('DERS PROGRAMI'!#REF!,E31)</f>
        <v>#REF!</v>
      </c>
      <c r="AI31" s="367" t="e">
        <f>COUNTIF('DERS PROGRAMI'!#REF!,E31)</f>
        <v>#REF!</v>
      </c>
      <c r="AJ31" s="369">
        <f>COUNTIF('DERS PROGRAMI'!35:45,E31)</f>
        <v>0</v>
      </c>
      <c r="AK31" s="371">
        <f>COUNTIF('DERS PROGRAMI'!89:97,E31)</f>
        <v>0</v>
      </c>
      <c r="AL31" s="373" t="e">
        <f>COUNTIF('DERS PROGRAMI'!#REF!,E31)</f>
        <v>#REF!</v>
      </c>
      <c r="AM31" s="367" t="e">
        <f>COUNTIF('DERS PROGRAMI'!#REF!,E31)</f>
        <v>#REF!</v>
      </c>
      <c r="AN31" s="369">
        <f>COUNTIF('DERS PROGRAMI'!46:55,E31)</f>
        <v>0</v>
      </c>
      <c r="AO31" s="371">
        <f>COUNTIF('DERS PROGRAMI'!98:106,E31)</f>
        <v>0</v>
      </c>
      <c r="AP31" s="378">
        <f t="shared" si="23"/>
        <v>0</v>
      </c>
      <c r="AQ31" s="379">
        <f t="shared" si="24"/>
        <v>0</v>
      </c>
      <c r="AR31" s="379">
        <f t="shared" si="25"/>
        <v>0</v>
      </c>
      <c r="AS31" s="379">
        <f t="shared" si="26"/>
        <v>0</v>
      </c>
      <c r="AT31" s="380">
        <f t="shared" si="27"/>
        <v>0</v>
      </c>
      <c r="AU31" s="340"/>
      <c r="AV31" s="381">
        <f>COUNTIF('DERS DAĞILIMLARI'!$I:$J,B31)</f>
        <v>3</v>
      </c>
      <c r="AW31" s="382">
        <f>COUNTIF('DERS DAĞILIMLARI'!$I$5:$J$152,B31)</f>
        <v>3</v>
      </c>
      <c r="AX31" s="133">
        <f>COUNTIF('DERS DAĞILIMLARI'!$C$157:$J$188,B31)</f>
        <v>0</v>
      </c>
      <c r="AY31" s="382">
        <f>COUNTIF('DERS DAĞILIMLARI'!$I$193:$I$199,B31)</f>
        <v>0</v>
      </c>
      <c r="AZ31" s="383">
        <f>COUNTIF('DERS DAĞILIMLARI'!$I$209:$I$214,B31)</f>
        <v>0</v>
      </c>
      <c r="BA31" s="345"/>
      <c r="BB31" s="384">
        <f t="shared" si="28"/>
        <v>3</v>
      </c>
      <c r="BC31" s="385">
        <f t="shared" si="29"/>
        <v>3</v>
      </c>
      <c r="BD31" s="348" t="str">
        <f t="shared" si="30"/>
        <v>DOĞRU</v>
      </c>
      <c r="BE31" s="350">
        <f t="shared" si="31"/>
        <v>0</v>
      </c>
      <c r="BF31" s="351" t="e">
        <f>SUM('DERS DAĞILIMLARI'!BC$221)</f>
        <v>#VALUE!</v>
      </c>
      <c r="BG31" s="352" t="e">
        <f t="shared" si="32"/>
        <v>#VALUE!</v>
      </c>
      <c r="BH31" s="351"/>
      <c r="BI31" s="32" t="str">
        <f>IFERROR(VLOOKUP(B31,'LİSTE-FORMÜLLER'!$B$3:$D$43,3,0),"")</f>
        <v>zkilinc@sakarya.edu.tr</v>
      </c>
      <c r="BJ31" s="351" t="str">
        <f t="shared" si="16"/>
        <v>Doç.Dr. Zeynel Abidin KILINÇ&lt;zkilinc@sakarya.edu.tr&gt;</v>
      </c>
      <c r="BK31" s="351"/>
      <c r="BL31" s="351" t="e">
        <f>COUNTIF('DERS PROGRAMI'!#REF!,E31)</f>
        <v>#REF!</v>
      </c>
      <c r="BM31" s="351">
        <f>COUNTIF('DERS PROGRAMI'!$E$5:$E$108,E31)</f>
        <v>0</v>
      </c>
      <c r="BN31" s="351" t="e">
        <f>COUNTIF('DERS PROGRAMI'!#REF!,E31)</f>
        <v>#REF!</v>
      </c>
      <c r="BO31" s="351" t="e">
        <f>COUNTIF('DERS PROGRAMI'!#REF!,E31)</f>
        <v>#REF!</v>
      </c>
      <c r="BP31" s="351" t="e">
        <f>COUNTIF('DERS PROGRAMI'!#REF!,E31)</f>
        <v>#REF!</v>
      </c>
      <c r="BQ31" s="351">
        <f>COUNTIF('DERS PROGRAMI'!$J$5:$J$108,E31)</f>
        <v>0</v>
      </c>
      <c r="BR31" s="351" t="e">
        <f>COUNTIF('DERS PROGRAMI'!#REF!,E31)</f>
        <v>#REF!</v>
      </c>
      <c r="BS31" s="351" t="e">
        <f>COUNTIF('DERS PROGRAMI'!#REF!,E31)</f>
        <v>#REF!</v>
      </c>
      <c r="BT31" s="351"/>
      <c r="BU31" s="351"/>
    </row>
    <row r="32" spans="1:73" ht="19.5" customHeight="1">
      <c r="A32" s="1074"/>
      <c r="B32" s="425" t="s">
        <v>92</v>
      </c>
      <c r="C32" s="390">
        <f>COUNTIF('DERS PROGRAMI'!$2:$116,B32)</f>
        <v>4</v>
      </c>
      <c r="D32" s="391">
        <f>COUNTIF('DERS PROGRAMI'!2:116,E32)</f>
        <v>6</v>
      </c>
      <c r="E32" s="357" t="str">
        <f>VLOOKUP(B32,'LİSTE-FORMÜLLER'!B:C,2,0)</f>
        <v>ak</v>
      </c>
      <c r="F32" s="393">
        <f>COUNTIF('DERS PROGRAMI'!5:14,B32)</f>
        <v>1</v>
      </c>
      <c r="G32" s="394">
        <f>COUNTIF('DERS PROGRAMI'!62:70,B32)</f>
        <v>1</v>
      </c>
      <c r="H32" s="395">
        <f>COUNTIF('DERS PROGRAMI'!15:24,B32)</f>
        <v>1</v>
      </c>
      <c r="I32" s="394">
        <f>COUNTIF('DERS PROGRAMI'!71:79,B32)</f>
        <v>1</v>
      </c>
      <c r="J32" s="395">
        <f>COUNTIF('DERS PROGRAMI'!25:34,B32)</f>
        <v>0</v>
      </c>
      <c r="K32" s="394">
        <f>COUNTIF('DERS PROGRAMI'!80:88,B32)</f>
        <v>0</v>
      </c>
      <c r="L32" s="395">
        <f>COUNTIF('DERS PROGRAMI'!35:45,B32)</f>
        <v>0</v>
      </c>
      <c r="M32" s="394">
        <f>COUNTIF('DERS PROGRAMI'!89:97,B32)</f>
        <v>0</v>
      </c>
      <c r="N32" s="395">
        <f>COUNTIF('DERS PROGRAMI'!46:55,B32)</f>
        <v>0</v>
      </c>
      <c r="O32" s="396">
        <f>COUNTIF('DERS PROGRAMI'!98:106,B32)</f>
        <v>0</v>
      </c>
      <c r="P32" s="397">
        <f t="shared" si="17"/>
        <v>2</v>
      </c>
      <c r="Q32" s="398">
        <f t="shared" si="18"/>
        <v>2</v>
      </c>
      <c r="R32" s="398">
        <f t="shared" si="19"/>
        <v>2</v>
      </c>
      <c r="S32" s="398">
        <f t="shared" si="20"/>
        <v>0</v>
      </c>
      <c r="T32" s="398">
        <f t="shared" si="21"/>
        <v>0</v>
      </c>
      <c r="U32" s="398">
        <f t="shared" si="22"/>
        <v>0</v>
      </c>
      <c r="V32" s="365" t="e">
        <f>COUNTIF('DERS PROGRAMI'!#REF!,E32)</f>
        <v>#REF!</v>
      </c>
      <c r="W32" s="367" t="e">
        <f>COUNTIF('DERS PROGRAMI'!#REF!,E32)</f>
        <v>#REF!</v>
      </c>
      <c r="X32" s="399">
        <f>COUNTIF('DERS PROGRAMI'!5:14,E32)</f>
        <v>0</v>
      </c>
      <c r="Y32" s="400">
        <f>COUNTIF('DERS PROGRAMI'!62:70,E32)</f>
        <v>0</v>
      </c>
      <c r="Z32" s="373" t="e">
        <f>COUNTIF('DERS PROGRAMI'!#REF!,E32)</f>
        <v>#REF!</v>
      </c>
      <c r="AA32" s="367" t="e">
        <f>COUNTIF('DERS PROGRAMI'!#REF!,E32)</f>
        <v>#REF!</v>
      </c>
      <c r="AB32" s="399">
        <f>COUNTIF('DERS PROGRAMI'!15:24,E32)</f>
        <v>3</v>
      </c>
      <c r="AC32" s="400">
        <f>COUNTIF('DERS PROGRAMI'!71:79,E32)</f>
        <v>3</v>
      </c>
      <c r="AD32" s="373" t="e">
        <f>COUNTIF('DERS PROGRAMI'!#REF!,E32)</f>
        <v>#REF!</v>
      </c>
      <c r="AE32" s="367" t="e">
        <f>COUNTIF('DERS PROGRAMI'!#REF!,E32)</f>
        <v>#REF!</v>
      </c>
      <c r="AF32" s="399">
        <f>COUNTIF('DERS PROGRAMI'!25:34,E32)</f>
        <v>0</v>
      </c>
      <c r="AG32" s="400">
        <f>COUNTIF('DERS PROGRAMI'!80:88,E32)</f>
        <v>0</v>
      </c>
      <c r="AH32" s="373" t="e">
        <f>COUNTIF('DERS PROGRAMI'!#REF!,E32)</f>
        <v>#REF!</v>
      </c>
      <c r="AI32" s="367" t="e">
        <f>COUNTIF('DERS PROGRAMI'!#REF!,E32)</f>
        <v>#REF!</v>
      </c>
      <c r="AJ32" s="399">
        <f>COUNTIF('DERS PROGRAMI'!35:45,E32)</f>
        <v>0</v>
      </c>
      <c r="AK32" s="400">
        <f>COUNTIF('DERS PROGRAMI'!89:97,E32)</f>
        <v>0</v>
      </c>
      <c r="AL32" s="373" t="e">
        <f>COUNTIF('DERS PROGRAMI'!#REF!,E32)</f>
        <v>#REF!</v>
      </c>
      <c r="AM32" s="367" t="e">
        <f>COUNTIF('DERS PROGRAMI'!#REF!,E32)</f>
        <v>#REF!</v>
      </c>
      <c r="AN32" s="399">
        <f>COUNTIF('DERS PROGRAMI'!46:55,E32)</f>
        <v>0</v>
      </c>
      <c r="AO32" s="400">
        <f>COUNTIF('DERS PROGRAMI'!98:106,E32)</f>
        <v>0</v>
      </c>
      <c r="AP32" s="401">
        <f t="shared" si="23"/>
        <v>0</v>
      </c>
      <c r="AQ32" s="402">
        <f t="shared" si="24"/>
        <v>6</v>
      </c>
      <c r="AR32" s="402">
        <f t="shared" si="25"/>
        <v>0</v>
      </c>
      <c r="AS32" s="402">
        <f t="shared" si="26"/>
        <v>0</v>
      </c>
      <c r="AT32" s="403">
        <f t="shared" si="27"/>
        <v>0</v>
      </c>
      <c r="AU32" s="340"/>
      <c r="AV32" s="381">
        <f>COUNTIF('DERS DAĞILIMLARI'!$I:$J,B32)</f>
        <v>4</v>
      </c>
      <c r="AW32" s="382">
        <f>COUNTIF('DERS DAĞILIMLARI'!$I$5:$J$152,B32)</f>
        <v>4</v>
      </c>
      <c r="AX32" s="133">
        <f>COUNTIF('DERS DAĞILIMLARI'!$C$157:$J$188,B32)</f>
        <v>0</v>
      </c>
      <c r="AY32" s="382">
        <f>COUNTIF('DERS DAĞILIMLARI'!$I$193:$I$199,B32)</f>
        <v>0</v>
      </c>
      <c r="AZ32" s="383">
        <f>COUNTIF('DERS DAĞILIMLARI'!$I$209:$I$214,B32)</f>
        <v>0</v>
      </c>
      <c r="BA32" s="345"/>
      <c r="BB32" s="384">
        <f t="shared" si="28"/>
        <v>4</v>
      </c>
      <c r="BC32" s="385">
        <f t="shared" si="29"/>
        <v>4</v>
      </c>
      <c r="BD32" s="348" t="str">
        <f t="shared" si="30"/>
        <v>DOĞRU</v>
      </c>
      <c r="BE32" s="350">
        <f t="shared" si="31"/>
        <v>6</v>
      </c>
      <c r="BF32" s="351" t="e">
        <f>SUM('DERS DAĞILIMLARI'!BD$221)</f>
        <v>#VALUE!</v>
      </c>
      <c r="BG32" s="352" t="e">
        <f t="shared" si="32"/>
        <v>#VALUE!</v>
      </c>
      <c r="BH32" s="351"/>
      <c r="BI32" s="32" t="str">
        <f>IFERROR(VLOOKUP(B32,'LİSTE-FORMÜLLER'!$B$3:$D$43,3,0),"")</f>
        <v>kabasakal@sakarya.edu.tr</v>
      </c>
      <c r="BJ32" s="351" t="str">
        <f t="shared" si="16"/>
        <v>Doç.Dr. Ali KABASAKAL&lt;kabasakal@sakarya.edu.tr&gt;</v>
      </c>
      <c r="BK32" s="351"/>
      <c r="BL32" s="351" t="e">
        <f>COUNTIF('DERS PROGRAMI'!#REF!,E32)</f>
        <v>#REF!</v>
      </c>
      <c r="BM32" s="351">
        <f>COUNTIF('DERS PROGRAMI'!$E$5:$E$108,E32)</f>
        <v>6</v>
      </c>
      <c r="BN32" s="351" t="e">
        <f>COUNTIF('DERS PROGRAMI'!#REF!,E32)</f>
        <v>#REF!</v>
      </c>
      <c r="BO32" s="351" t="e">
        <f>COUNTIF('DERS PROGRAMI'!#REF!,E32)</f>
        <v>#REF!</v>
      </c>
      <c r="BP32" s="351" t="e">
        <f>COUNTIF('DERS PROGRAMI'!#REF!,E32)</f>
        <v>#REF!</v>
      </c>
      <c r="BQ32" s="351">
        <f>COUNTIF('DERS PROGRAMI'!$J$5:$J$108,E32)</f>
        <v>0</v>
      </c>
      <c r="BR32" s="351" t="e">
        <f>COUNTIF('DERS PROGRAMI'!#REF!,E32)</f>
        <v>#REF!</v>
      </c>
      <c r="BS32" s="351" t="e">
        <f>COUNTIF('DERS PROGRAMI'!#REF!,E32)</f>
        <v>#REF!</v>
      </c>
      <c r="BT32" s="351"/>
      <c r="BU32" s="351"/>
    </row>
    <row r="33" spans="1:73" ht="19.5" customHeight="1">
      <c r="A33" s="1074"/>
      <c r="B33" s="427" t="s">
        <v>102</v>
      </c>
      <c r="C33" s="355">
        <f>COUNTIF('DERS PROGRAMI'!$2:$116,B33)</f>
        <v>1</v>
      </c>
      <c r="D33" s="356">
        <f>COUNTIF('DERS PROGRAMI'!2:116,E33)</f>
        <v>0</v>
      </c>
      <c r="E33" s="357" t="str">
        <f>VLOOKUP(B33,'LİSTE-FORMÜLLER'!B:C,2,0)</f>
        <v>oa</v>
      </c>
      <c r="F33" s="358">
        <f>COUNTIF('DERS PROGRAMI'!$5:$14,B33)</f>
        <v>0</v>
      </c>
      <c r="G33" s="359">
        <f>COUNTIF('DERS PROGRAMI'!$62:$70,B33)</f>
        <v>0</v>
      </c>
      <c r="H33" s="360">
        <f>COUNTIF('DERS PROGRAMI'!$15:$24,B33)</f>
        <v>0</v>
      </c>
      <c r="I33" s="359">
        <f>COUNTIF('DERS PROGRAMI'!$71:$79,B33)</f>
        <v>0</v>
      </c>
      <c r="J33" s="360">
        <f>COUNTIF('DERS PROGRAMI'!$25:$34,B33)</f>
        <v>0</v>
      </c>
      <c r="K33" s="359">
        <f>COUNTIF('DERS PROGRAMI'!$80:$88,B33)</f>
        <v>1</v>
      </c>
      <c r="L33" s="360">
        <f>COUNTIF('DERS PROGRAMI'!$35:$45,B33)</f>
        <v>0</v>
      </c>
      <c r="M33" s="359">
        <f>COUNTIF('DERS PROGRAMI'!$89:$97,B33)</f>
        <v>0</v>
      </c>
      <c r="N33" s="360">
        <f>COUNTIF('DERS PROGRAMI'!$46:$55,B33)</f>
        <v>0</v>
      </c>
      <c r="O33" s="361">
        <f>COUNTIF('DERS PROGRAMI'!$98:$106,B33)</f>
        <v>0</v>
      </c>
      <c r="P33" s="362">
        <f t="shared" si="17"/>
        <v>1</v>
      </c>
      <c r="Q33" s="363">
        <f t="shared" si="18"/>
        <v>0</v>
      </c>
      <c r="R33" s="363">
        <f t="shared" si="19"/>
        <v>0</v>
      </c>
      <c r="S33" s="363">
        <f t="shared" si="20"/>
        <v>1</v>
      </c>
      <c r="T33" s="363">
        <f t="shared" si="21"/>
        <v>0</v>
      </c>
      <c r="U33" s="363">
        <f t="shared" si="22"/>
        <v>0</v>
      </c>
      <c r="V33" s="365" t="e">
        <f>COUNTIF('DERS PROGRAMI'!#REF!,E33)</f>
        <v>#REF!</v>
      </c>
      <c r="W33" s="367" t="e">
        <f>COUNTIF('DERS PROGRAMI'!#REF!,E33)</f>
        <v>#REF!</v>
      </c>
      <c r="X33" s="369">
        <f>COUNTIF('DERS PROGRAMI'!$5:$14,E33)</f>
        <v>0</v>
      </c>
      <c r="Y33" s="371">
        <f>COUNTIF('DERS PROGRAMI'!$62:$70,E33)</f>
        <v>0</v>
      </c>
      <c r="Z33" s="373" t="e">
        <f>COUNTIF('DERS PROGRAMI'!#REF!,E33)</f>
        <v>#REF!</v>
      </c>
      <c r="AA33" s="367" t="e">
        <f>COUNTIF('DERS PROGRAMI'!#REF!,E33)</f>
        <v>#REF!</v>
      </c>
      <c r="AB33" s="369">
        <f>COUNTIF('DERS PROGRAMI'!$15:$24,E33)</f>
        <v>0</v>
      </c>
      <c r="AC33" s="371">
        <f>COUNTIF('DERS PROGRAMI'!$71:$79,E33)</f>
        <v>0</v>
      </c>
      <c r="AD33" s="373" t="e">
        <f>COUNTIF('DERS PROGRAMI'!#REF!,E33)</f>
        <v>#REF!</v>
      </c>
      <c r="AE33" s="367" t="e">
        <f>COUNTIF('DERS PROGRAMI'!#REF!,E33)</f>
        <v>#REF!</v>
      </c>
      <c r="AF33" s="369">
        <f>COUNTIF('DERS PROGRAMI'!$25:$34,E33)</f>
        <v>0</v>
      </c>
      <c r="AG33" s="371">
        <f>COUNTIF('DERS PROGRAMI'!$80:$88,E33)</f>
        <v>0</v>
      </c>
      <c r="AH33" s="373" t="e">
        <f>COUNTIF('DERS PROGRAMI'!#REF!,E33)</f>
        <v>#REF!</v>
      </c>
      <c r="AI33" s="367" t="e">
        <f>COUNTIF('DERS PROGRAMI'!#REF!,E33)</f>
        <v>#REF!</v>
      </c>
      <c r="AJ33" s="369">
        <f>COUNTIF('DERS PROGRAMI'!$35:$45,E33)</f>
        <v>0</v>
      </c>
      <c r="AK33" s="371">
        <f>COUNTIF('DERS PROGRAMI'!$89:$97,E33)</f>
        <v>0</v>
      </c>
      <c r="AL33" s="373" t="e">
        <f>COUNTIF('DERS PROGRAMI'!#REF!,E33)</f>
        <v>#REF!</v>
      </c>
      <c r="AM33" s="367" t="e">
        <f>COUNTIF('DERS PROGRAMI'!#REF!,E33)</f>
        <v>#REF!</v>
      </c>
      <c r="AN33" s="369">
        <f>COUNTIF('DERS PROGRAMI'!$46:$55,E33)</f>
        <v>0</v>
      </c>
      <c r="AO33" s="371">
        <f>COUNTIF('DERS PROGRAMI'!$98:$106,E33)</f>
        <v>0</v>
      </c>
      <c r="AP33" s="378">
        <f t="shared" si="23"/>
        <v>0</v>
      </c>
      <c r="AQ33" s="379">
        <f t="shared" si="24"/>
        <v>0</v>
      </c>
      <c r="AR33" s="379">
        <f t="shared" si="25"/>
        <v>0</v>
      </c>
      <c r="AS33" s="379">
        <f t="shared" si="26"/>
        <v>0</v>
      </c>
      <c r="AT33" s="380">
        <f t="shared" si="27"/>
        <v>0</v>
      </c>
      <c r="AU33" s="340"/>
      <c r="AV33" s="381">
        <f>COUNTIF('DERS DAĞILIMLARI'!$I:$J,B33)</f>
        <v>1</v>
      </c>
      <c r="AW33" s="382">
        <f>COUNTIF('DERS DAĞILIMLARI'!$I$5:$J$152,B33)</f>
        <v>1</v>
      </c>
      <c r="AX33" s="133">
        <f>COUNTIF('DERS DAĞILIMLARI'!$C$157:$J$188,B33)</f>
        <v>0</v>
      </c>
      <c r="AY33" s="382">
        <f>COUNTIF('DERS DAĞILIMLARI'!$I$193:$I$199,B33)</f>
        <v>0</v>
      </c>
      <c r="AZ33" s="383">
        <f>COUNTIF('DERS DAĞILIMLARI'!$I$209:$I$214,B33)</f>
        <v>0</v>
      </c>
      <c r="BA33" s="345"/>
      <c r="BB33" s="384">
        <f t="shared" si="28"/>
        <v>1</v>
      </c>
      <c r="BC33" s="385">
        <f t="shared" si="29"/>
        <v>1</v>
      </c>
      <c r="BD33" s="348" t="str">
        <f t="shared" si="30"/>
        <v>DOĞRU</v>
      </c>
      <c r="BE33" s="350">
        <f t="shared" si="31"/>
        <v>0</v>
      </c>
      <c r="BF33" s="351" t="e">
        <f>SUM('DERS DAĞILIMLARI'!BE$221)</f>
        <v>#VALUE!</v>
      </c>
      <c r="BG33" s="352" t="e">
        <f t="shared" si="32"/>
        <v>#VALUE!</v>
      </c>
      <c r="BH33" s="351"/>
      <c r="BI33" s="32" t="str">
        <f>IFERROR(VLOOKUP(B33,'LİSTE-FORMÜLLER'!$B$3:$D$43,3,0),"")</f>
        <v>amour@sakarya.edu.tr</v>
      </c>
      <c r="BJ33" s="351" t="str">
        <f t="shared" si="16"/>
        <v>Doç.Dr. Osama AMOUR&lt;amour@sakarya.edu.tr&gt;</v>
      </c>
      <c r="BK33" s="351"/>
      <c r="BL33" s="351" t="e">
        <f>COUNTIF('DERS PROGRAMI'!#REF!,E33)</f>
        <v>#REF!</v>
      </c>
      <c r="BM33" s="351">
        <f>COUNTIF('DERS PROGRAMI'!$E$5:$E$108,E33)</f>
        <v>0</v>
      </c>
      <c r="BN33" s="351" t="e">
        <f>COUNTIF('DERS PROGRAMI'!#REF!,E33)</f>
        <v>#REF!</v>
      </c>
      <c r="BO33" s="351" t="e">
        <f>COUNTIF('DERS PROGRAMI'!#REF!,E33)</f>
        <v>#REF!</v>
      </c>
      <c r="BP33" s="351" t="e">
        <f>COUNTIF('DERS PROGRAMI'!#REF!,E33)</f>
        <v>#REF!</v>
      </c>
      <c r="BQ33" s="351">
        <f>COUNTIF('DERS PROGRAMI'!$J$5:$J$108,E33)</f>
        <v>0</v>
      </c>
      <c r="BR33" s="351" t="e">
        <f>COUNTIF('DERS PROGRAMI'!#REF!,E33)</f>
        <v>#REF!</v>
      </c>
      <c r="BS33" s="351" t="e">
        <f>COUNTIF('DERS PROGRAMI'!#REF!,E33)</f>
        <v>#REF!</v>
      </c>
      <c r="BT33" s="351"/>
      <c r="BU33" s="351"/>
    </row>
    <row r="34" spans="1:73" ht="19.5" customHeight="1">
      <c r="A34" s="1074"/>
      <c r="B34" s="425" t="s">
        <v>138</v>
      </c>
      <c r="C34" s="390">
        <f>COUNTIF('DERS PROGRAMI'!$2:$116,B34)</f>
        <v>0</v>
      </c>
      <c r="D34" s="391">
        <f>COUNTIF('DERS PROGRAMI'!2:116,E34)</f>
        <v>0</v>
      </c>
      <c r="E34" s="392" t="str">
        <f>VLOOKUP(B34,'LİSTE-FORMÜLLER'!B:C,2,0)</f>
        <v>si</v>
      </c>
      <c r="F34" s="393">
        <f>COUNTIF('DERS PROGRAMI'!$5:$14,B34)</f>
        <v>0</v>
      </c>
      <c r="G34" s="394">
        <f>COUNTIF('DERS PROGRAMI'!$62:$70,B34)</f>
        <v>0</v>
      </c>
      <c r="H34" s="395">
        <f>COUNTIF('DERS PROGRAMI'!$15:$24,B34)</f>
        <v>0</v>
      </c>
      <c r="I34" s="394">
        <f>COUNTIF('DERS PROGRAMI'!$71:$79,B34)</f>
        <v>0</v>
      </c>
      <c r="J34" s="395">
        <f>COUNTIF('DERS PROGRAMI'!$25:$34,B34)</f>
        <v>0</v>
      </c>
      <c r="K34" s="394">
        <f>COUNTIF('DERS PROGRAMI'!$80:$88,B34)</f>
        <v>0</v>
      </c>
      <c r="L34" s="395">
        <f>COUNTIF('DERS PROGRAMI'!$35:$45,B34)</f>
        <v>0</v>
      </c>
      <c r="M34" s="394">
        <f>COUNTIF('DERS PROGRAMI'!$89:$97,B34)</f>
        <v>0</v>
      </c>
      <c r="N34" s="395">
        <f>COUNTIF('DERS PROGRAMI'!$46:$55,B34)</f>
        <v>0</v>
      </c>
      <c r="O34" s="396">
        <f>COUNTIF('DERS PROGRAMI'!$98:$106,B34)</f>
        <v>0</v>
      </c>
      <c r="P34" s="397">
        <f t="shared" si="17"/>
        <v>0</v>
      </c>
      <c r="Q34" s="398">
        <f t="shared" si="18"/>
        <v>0</v>
      </c>
      <c r="R34" s="398">
        <f t="shared" si="19"/>
        <v>0</v>
      </c>
      <c r="S34" s="398">
        <f t="shared" si="20"/>
        <v>0</v>
      </c>
      <c r="T34" s="398">
        <f t="shared" si="21"/>
        <v>0</v>
      </c>
      <c r="U34" s="398">
        <f t="shared" si="22"/>
        <v>0</v>
      </c>
      <c r="V34" s="365" t="e">
        <f>COUNTIF('DERS PROGRAMI'!#REF!,E34)</f>
        <v>#REF!</v>
      </c>
      <c r="W34" s="367" t="e">
        <f>COUNTIF('DERS PROGRAMI'!#REF!,E34)</f>
        <v>#REF!</v>
      </c>
      <c r="X34" s="399">
        <f>COUNTIF('DERS PROGRAMI'!$5:$14,E34)</f>
        <v>0</v>
      </c>
      <c r="Y34" s="400">
        <f>COUNTIF('DERS PROGRAMI'!$62:$70,E34)</f>
        <v>0</v>
      </c>
      <c r="Z34" s="373" t="e">
        <f>COUNTIF('DERS PROGRAMI'!#REF!,E34)</f>
        <v>#REF!</v>
      </c>
      <c r="AA34" s="367" t="e">
        <f>COUNTIF('DERS PROGRAMI'!#REF!,E34)</f>
        <v>#REF!</v>
      </c>
      <c r="AB34" s="399">
        <f>COUNTIF('DERS PROGRAMI'!$15:$24,E34)</f>
        <v>0</v>
      </c>
      <c r="AC34" s="400">
        <f>COUNTIF('DERS PROGRAMI'!$71:$79,E34)</f>
        <v>0</v>
      </c>
      <c r="AD34" s="373" t="e">
        <f>COUNTIF('DERS PROGRAMI'!#REF!,E34)</f>
        <v>#REF!</v>
      </c>
      <c r="AE34" s="367" t="e">
        <f>COUNTIF('DERS PROGRAMI'!#REF!,E34)</f>
        <v>#REF!</v>
      </c>
      <c r="AF34" s="399">
        <f>COUNTIF('DERS PROGRAMI'!$25:$34,E34)</f>
        <v>0</v>
      </c>
      <c r="AG34" s="400">
        <f>COUNTIF('DERS PROGRAMI'!$80:$88,E34)</f>
        <v>0</v>
      </c>
      <c r="AH34" s="373" t="e">
        <f>COUNTIF('DERS PROGRAMI'!#REF!,E34)</f>
        <v>#REF!</v>
      </c>
      <c r="AI34" s="367" t="e">
        <f>COUNTIF('DERS PROGRAMI'!#REF!,E34)</f>
        <v>#REF!</v>
      </c>
      <c r="AJ34" s="399">
        <f>COUNTIF('DERS PROGRAMI'!$35:$45,E34)</f>
        <v>0</v>
      </c>
      <c r="AK34" s="400">
        <f>COUNTIF('DERS PROGRAMI'!$89:$97,E34)</f>
        <v>0</v>
      </c>
      <c r="AL34" s="373" t="e">
        <f>COUNTIF('DERS PROGRAMI'!#REF!,E34)</f>
        <v>#REF!</v>
      </c>
      <c r="AM34" s="367" t="e">
        <f>COUNTIF('DERS PROGRAMI'!#REF!,E34)</f>
        <v>#REF!</v>
      </c>
      <c r="AN34" s="399">
        <f>COUNTIF('DERS PROGRAMI'!$46:$55,E34)</f>
        <v>0</v>
      </c>
      <c r="AO34" s="400">
        <f>COUNTIF('DERS PROGRAMI'!$98:$106,E34)</f>
        <v>0</v>
      </c>
      <c r="AP34" s="401">
        <f t="shared" si="23"/>
        <v>0</v>
      </c>
      <c r="AQ34" s="402">
        <f t="shared" si="24"/>
        <v>0</v>
      </c>
      <c r="AR34" s="402">
        <f t="shared" si="25"/>
        <v>0</v>
      </c>
      <c r="AS34" s="402">
        <f t="shared" si="26"/>
        <v>0</v>
      </c>
      <c r="AT34" s="403">
        <f t="shared" si="27"/>
        <v>0</v>
      </c>
      <c r="AU34" s="340"/>
      <c r="AV34" s="381">
        <f>COUNTIF('DERS DAĞILIMLARI'!$I:$J,B34)</f>
        <v>2</v>
      </c>
      <c r="AW34" s="382">
        <f>COUNTIF('DERS DAĞILIMLARI'!$I$5:$J$152,B34)</f>
        <v>2</v>
      </c>
      <c r="AX34" s="133">
        <f>COUNTIF('DERS DAĞILIMLARI'!$C$157:$J$188,B34)</f>
        <v>0</v>
      </c>
      <c r="AY34" s="382">
        <f>COUNTIF('DERS DAĞILIMLARI'!$I$193:$I$199,B34)</f>
        <v>0</v>
      </c>
      <c r="AZ34" s="383">
        <f>COUNTIF('DERS DAĞILIMLARI'!$I$209:$I$214,B34)</f>
        <v>0</v>
      </c>
      <c r="BA34" s="345"/>
      <c r="BB34" s="384">
        <f t="shared" si="28"/>
        <v>0</v>
      </c>
      <c r="BC34" s="385">
        <f t="shared" si="29"/>
        <v>2</v>
      </c>
      <c r="BD34" s="348" t="str">
        <f t="shared" si="30"/>
        <v>YANLIŞ</v>
      </c>
      <c r="BE34" s="350">
        <f t="shared" si="31"/>
        <v>0</v>
      </c>
      <c r="BF34" s="351" t="e">
        <f>SUM('DERS DAĞILIMLARI'!BF$221)</f>
        <v>#VALUE!</v>
      </c>
      <c r="BG34" s="352" t="e">
        <f t="shared" si="32"/>
        <v>#VALUE!</v>
      </c>
      <c r="BH34" s="351"/>
      <c r="BI34" s="32" t="str">
        <f>IFERROR(VLOOKUP(B34,'LİSTE-FORMÜLLER'!$B$3:$D$43,3,0),"")</f>
        <v>sinancli@sakarya.edu.tr</v>
      </c>
      <c r="BJ34" s="351" t="str">
        <f t="shared" si="16"/>
        <v>Prof.Dr. Selim İNANÇLI&lt;sinancli@sakarya.edu.tr&gt;</v>
      </c>
      <c r="BK34" s="351"/>
      <c r="BL34" s="351" t="e">
        <f>COUNTIF('DERS PROGRAMI'!#REF!,E34)</f>
        <v>#REF!</v>
      </c>
      <c r="BM34" s="351">
        <f>COUNTIF('DERS PROGRAMI'!$E$5:$E$108,E34)</f>
        <v>0</v>
      </c>
      <c r="BN34" s="351" t="e">
        <f>COUNTIF('DERS PROGRAMI'!#REF!,E34)</f>
        <v>#REF!</v>
      </c>
      <c r="BO34" s="351" t="e">
        <f>COUNTIF('DERS PROGRAMI'!#REF!,E34)</f>
        <v>#REF!</v>
      </c>
      <c r="BP34" s="351" t="e">
        <f>COUNTIF('DERS PROGRAMI'!#REF!,E34)</f>
        <v>#REF!</v>
      </c>
      <c r="BQ34" s="351">
        <f>COUNTIF('DERS PROGRAMI'!$J$5:$J$108,E34)</f>
        <v>0</v>
      </c>
      <c r="BR34" s="351" t="e">
        <f>COUNTIF('DERS PROGRAMI'!#REF!,E34)</f>
        <v>#REF!</v>
      </c>
      <c r="BS34" s="351" t="e">
        <f>COUNTIF('DERS PROGRAMI'!#REF!,E34)</f>
        <v>#REF!</v>
      </c>
      <c r="BT34" s="351"/>
      <c r="BU34" s="351"/>
    </row>
    <row r="35" spans="1:73" ht="19.5" customHeight="1">
      <c r="A35" s="1074"/>
      <c r="B35" s="427" t="s">
        <v>111</v>
      </c>
      <c r="C35" s="355">
        <f>COUNTIF('DERS PROGRAMI'!$2:$116,B35)</f>
        <v>0</v>
      </c>
      <c r="D35" s="356">
        <f>COUNTIF('DERS PROGRAMI'!$2:$116,E35)</f>
        <v>0</v>
      </c>
      <c r="E35" s="357">
        <f>VLOOKUP(B35,'LİSTE-FORMÜLLER'!B:C,2,0)</f>
        <v>0</v>
      </c>
      <c r="F35" s="358">
        <f>COUNTIF('DERS PROGRAMI'!$5:$14,B35)</f>
        <v>0</v>
      </c>
      <c r="G35" s="359">
        <f>COUNTIF('DERS PROGRAMI'!$62:$70,B35)</f>
        <v>0</v>
      </c>
      <c r="H35" s="360">
        <f>COUNTIF('DERS PROGRAMI'!$15:$24,B35)</f>
        <v>0</v>
      </c>
      <c r="I35" s="359">
        <f>COUNTIF('DERS PROGRAMI'!$71:$79,B35)</f>
        <v>0</v>
      </c>
      <c r="J35" s="360">
        <f>COUNTIF('DERS PROGRAMI'!$25:$34,B35)</f>
        <v>0</v>
      </c>
      <c r="K35" s="359">
        <f>COUNTIF('DERS PROGRAMI'!$80:$88,B35)</f>
        <v>0</v>
      </c>
      <c r="L35" s="360">
        <f>COUNTIF('DERS PROGRAMI'!$35:$45,B35)</f>
        <v>0</v>
      </c>
      <c r="M35" s="359">
        <f>COUNTIF('DERS PROGRAMI'!$89:$97,B35)</f>
        <v>0</v>
      </c>
      <c r="N35" s="360">
        <f>COUNTIF('DERS PROGRAMI'!$46:$55,B35)</f>
        <v>0</v>
      </c>
      <c r="O35" s="361">
        <f>COUNTIF('DERS PROGRAMI'!$98:$106,B35)</f>
        <v>0</v>
      </c>
      <c r="P35" s="362">
        <f t="shared" si="17"/>
        <v>0</v>
      </c>
      <c r="Q35" s="363">
        <f t="shared" si="18"/>
        <v>0</v>
      </c>
      <c r="R35" s="363">
        <f t="shared" si="19"/>
        <v>0</v>
      </c>
      <c r="S35" s="363">
        <f t="shared" si="20"/>
        <v>0</v>
      </c>
      <c r="T35" s="363">
        <f t="shared" si="21"/>
        <v>0</v>
      </c>
      <c r="U35" s="363">
        <f t="shared" si="22"/>
        <v>0</v>
      </c>
      <c r="V35" s="365" t="e">
        <f>COUNTIF('DERS PROGRAMI'!#REF!,E35)</f>
        <v>#REF!</v>
      </c>
      <c r="W35" s="367" t="e">
        <f>COUNTIF('DERS PROGRAMI'!#REF!,E35)</f>
        <v>#REF!</v>
      </c>
      <c r="X35" s="369">
        <f>COUNTIF('DERS PROGRAMI'!$5:$14,E35)</f>
        <v>0</v>
      </c>
      <c r="Y35" s="371">
        <f>COUNTIF('DERS PROGRAMI'!$62:$70,E35)</f>
        <v>0</v>
      </c>
      <c r="Z35" s="373" t="e">
        <f>COUNTIF('DERS PROGRAMI'!#REF!,E35)</f>
        <v>#REF!</v>
      </c>
      <c r="AA35" s="367" t="e">
        <f>COUNTIF('DERS PROGRAMI'!#REF!,E35)</f>
        <v>#REF!</v>
      </c>
      <c r="AB35" s="369">
        <f>COUNTIF('DERS PROGRAMI'!$15:$24,E35)</f>
        <v>0</v>
      </c>
      <c r="AC35" s="371">
        <f>COUNTIF('DERS PROGRAMI'!$71:$79,E35)</f>
        <v>0</v>
      </c>
      <c r="AD35" s="373" t="e">
        <f>COUNTIF('DERS PROGRAMI'!#REF!,E35)</f>
        <v>#REF!</v>
      </c>
      <c r="AE35" s="367" t="e">
        <f>COUNTIF('DERS PROGRAMI'!#REF!,E35)</f>
        <v>#REF!</v>
      </c>
      <c r="AF35" s="369">
        <f>COUNTIF('DERS PROGRAMI'!$25:$34,E35)</f>
        <v>0</v>
      </c>
      <c r="AG35" s="371">
        <f>COUNTIF('DERS PROGRAMI'!$80:$88,E35)</f>
        <v>0</v>
      </c>
      <c r="AH35" s="373" t="e">
        <f>COUNTIF('DERS PROGRAMI'!#REF!,E35)</f>
        <v>#REF!</v>
      </c>
      <c r="AI35" s="367" t="e">
        <f>COUNTIF('DERS PROGRAMI'!#REF!,E35)</f>
        <v>#REF!</v>
      </c>
      <c r="AJ35" s="369">
        <f>COUNTIF('DERS PROGRAMI'!$35:$45,E35)</f>
        <v>0</v>
      </c>
      <c r="AK35" s="371">
        <f>COUNTIF('DERS PROGRAMI'!$89:$97,E35)</f>
        <v>0</v>
      </c>
      <c r="AL35" s="373" t="e">
        <f>COUNTIF('DERS PROGRAMI'!#REF!,E35)</f>
        <v>#REF!</v>
      </c>
      <c r="AM35" s="367" t="e">
        <f>COUNTIF('DERS PROGRAMI'!#REF!,E35)</f>
        <v>#REF!</v>
      </c>
      <c r="AN35" s="369">
        <f>COUNTIF('DERS PROGRAMI'!$46:$55,E35)</f>
        <v>0</v>
      </c>
      <c r="AO35" s="371">
        <f>COUNTIF('DERS PROGRAMI'!$98:$106,E35)</f>
        <v>0</v>
      </c>
      <c r="AP35" s="378">
        <f t="shared" si="23"/>
        <v>0</v>
      </c>
      <c r="AQ35" s="379">
        <f t="shared" si="24"/>
        <v>0</v>
      </c>
      <c r="AR35" s="379">
        <f t="shared" si="25"/>
        <v>0</v>
      </c>
      <c r="AS35" s="379">
        <f t="shared" si="26"/>
        <v>0</v>
      </c>
      <c r="AT35" s="380">
        <f t="shared" si="27"/>
        <v>0</v>
      </c>
      <c r="AU35" s="340"/>
      <c r="AV35" s="381">
        <f>COUNTIF('DERS DAĞILIMLARI'!$I:$J,B35)</f>
        <v>6</v>
      </c>
      <c r="AW35" s="382">
        <f>COUNTIF('DERS DAĞILIMLARI'!$I$5:$J$152,B35)</f>
        <v>6</v>
      </c>
      <c r="AX35" s="133">
        <f>COUNTIF('DERS DAĞILIMLARI'!$C$157:$J$188,B35)</f>
        <v>0</v>
      </c>
      <c r="AY35" s="382">
        <f>COUNTIF('DERS DAĞILIMLARI'!$I$193:$I$199,B35)</f>
        <v>0</v>
      </c>
      <c r="AZ35" s="383">
        <f>COUNTIF('DERS DAĞILIMLARI'!$I$209:$I$214,B35)</f>
        <v>0</v>
      </c>
      <c r="BA35" s="345"/>
      <c r="BB35" s="384">
        <f t="shared" si="28"/>
        <v>0</v>
      </c>
      <c r="BC35" s="385">
        <f t="shared" si="29"/>
        <v>6</v>
      </c>
      <c r="BD35" s="348" t="str">
        <f t="shared" si="30"/>
        <v>YANLIŞ</v>
      </c>
      <c r="BE35" s="350">
        <f t="shared" si="31"/>
        <v>0</v>
      </c>
      <c r="BF35" s="351" t="e">
        <f>SUM('DERS DAĞILIMLARI'!BG$221)</f>
        <v>#VALUE!</v>
      </c>
      <c r="BG35" s="352" t="e">
        <f t="shared" si="32"/>
        <v>#VALUE!</v>
      </c>
      <c r="BH35" s="351"/>
      <c r="BI35" s="32" t="str">
        <f>IFERROR(VLOOKUP(B35,'LİSTE-FORMÜLLER'!$B$3:$D$43,3,0),"")</f>
        <v/>
      </c>
      <c r="BJ35" s="351" t="str">
        <f t="shared" si="16"/>
        <v>X&lt;&gt;</v>
      </c>
      <c r="BK35" s="351"/>
      <c r="BL35" s="351" t="e">
        <f>COUNTIF('DERS PROGRAMI'!#REF!,E35)</f>
        <v>#REF!</v>
      </c>
      <c r="BM35" s="351">
        <f>COUNTIF('DERS PROGRAMI'!$E$5:$E$108,E35)</f>
        <v>0</v>
      </c>
      <c r="BN35" s="351" t="e">
        <f>COUNTIF('DERS PROGRAMI'!#REF!,E35)</f>
        <v>#REF!</v>
      </c>
      <c r="BO35" s="351" t="e">
        <f>COUNTIF('DERS PROGRAMI'!#REF!,E35)</f>
        <v>#REF!</v>
      </c>
      <c r="BP35" s="351" t="e">
        <f>COUNTIF('DERS PROGRAMI'!#REF!,E35)</f>
        <v>#REF!</v>
      </c>
      <c r="BQ35" s="351">
        <f>COUNTIF('DERS PROGRAMI'!$J$5:$J$108,E35)</f>
        <v>0</v>
      </c>
      <c r="BR35" s="351" t="e">
        <f>COUNTIF('DERS PROGRAMI'!#REF!,E35)</f>
        <v>#REF!</v>
      </c>
      <c r="BS35" s="351" t="e">
        <f>COUNTIF('DERS PROGRAMI'!#REF!,E35)</f>
        <v>#REF!</v>
      </c>
      <c r="BT35" s="351"/>
      <c r="BU35" s="351"/>
    </row>
    <row r="36" spans="1:73" ht="19.5" customHeight="1">
      <c r="A36" s="1074"/>
      <c r="B36" s="425" t="s">
        <v>111</v>
      </c>
      <c r="C36" s="390">
        <f>COUNTIF('DERS PROGRAMI'!$2:$116,B36)</f>
        <v>0</v>
      </c>
      <c r="D36" s="391">
        <f>COUNTIF('DERS PROGRAMI'!$2:$116,E36)</f>
        <v>0</v>
      </c>
      <c r="E36" s="392">
        <f>VLOOKUP(B36,'LİSTE-FORMÜLLER'!B:C,2,0)</f>
        <v>0</v>
      </c>
      <c r="F36" s="393">
        <f>COUNTIF('DERS PROGRAMI'!$5:$14,B36)</f>
        <v>0</v>
      </c>
      <c r="G36" s="394">
        <f>COUNTIF('DERS PROGRAMI'!$62:$70,B36)</f>
        <v>0</v>
      </c>
      <c r="H36" s="395">
        <f>COUNTIF('DERS PROGRAMI'!$15:$24,B36)</f>
        <v>0</v>
      </c>
      <c r="I36" s="394">
        <f>COUNTIF('DERS PROGRAMI'!$71:$79,B36)</f>
        <v>0</v>
      </c>
      <c r="J36" s="395">
        <f>COUNTIF('DERS PROGRAMI'!$25:$34,B36)</f>
        <v>0</v>
      </c>
      <c r="K36" s="394">
        <f>COUNTIF('DERS PROGRAMI'!$80:$88,B36)</f>
        <v>0</v>
      </c>
      <c r="L36" s="395">
        <f>COUNTIF('DERS PROGRAMI'!$35:$45,B36)</f>
        <v>0</v>
      </c>
      <c r="M36" s="394">
        <f>COUNTIF('DERS PROGRAMI'!$89:$97,B36)</f>
        <v>0</v>
      </c>
      <c r="N36" s="395">
        <f>COUNTIF('DERS PROGRAMI'!$46:$55,B36)</f>
        <v>0</v>
      </c>
      <c r="O36" s="396">
        <f>COUNTIF('DERS PROGRAMI'!$98:$106,B36)</f>
        <v>0</v>
      </c>
      <c r="P36" s="397">
        <f t="shared" si="17"/>
        <v>0</v>
      </c>
      <c r="Q36" s="398">
        <f t="shared" si="18"/>
        <v>0</v>
      </c>
      <c r="R36" s="398">
        <f t="shared" si="19"/>
        <v>0</v>
      </c>
      <c r="S36" s="398">
        <f t="shared" si="20"/>
        <v>0</v>
      </c>
      <c r="T36" s="398">
        <f t="shared" si="21"/>
        <v>0</v>
      </c>
      <c r="U36" s="398">
        <f t="shared" si="22"/>
        <v>0</v>
      </c>
      <c r="V36" s="365" t="e">
        <f>COUNTIF('DERS PROGRAMI'!#REF!,E36)</f>
        <v>#REF!</v>
      </c>
      <c r="W36" s="367" t="e">
        <f>COUNTIF('DERS PROGRAMI'!#REF!,E36)</f>
        <v>#REF!</v>
      </c>
      <c r="X36" s="399">
        <f>COUNTIF('DERS PROGRAMI'!$5:$14,E36)</f>
        <v>0</v>
      </c>
      <c r="Y36" s="400">
        <f>COUNTIF('DERS PROGRAMI'!$62:$70,E36)</f>
        <v>0</v>
      </c>
      <c r="Z36" s="373" t="e">
        <f>COUNTIF('DERS PROGRAMI'!#REF!,E36)</f>
        <v>#REF!</v>
      </c>
      <c r="AA36" s="367" t="e">
        <f>COUNTIF('DERS PROGRAMI'!#REF!,E36)</f>
        <v>#REF!</v>
      </c>
      <c r="AB36" s="399">
        <f>COUNTIF('DERS PROGRAMI'!$15:$24,E36)</f>
        <v>0</v>
      </c>
      <c r="AC36" s="400">
        <f>COUNTIF('DERS PROGRAMI'!$71:$79,E36)</f>
        <v>0</v>
      </c>
      <c r="AD36" s="373" t="e">
        <f>COUNTIF('DERS PROGRAMI'!#REF!,E36)</f>
        <v>#REF!</v>
      </c>
      <c r="AE36" s="367" t="e">
        <f>COUNTIF('DERS PROGRAMI'!#REF!,E36)</f>
        <v>#REF!</v>
      </c>
      <c r="AF36" s="399">
        <f>COUNTIF('DERS PROGRAMI'!$25:$34,E36)</f>
        <v>0</v>
      </c>
      <c r="AG36" s="400">
        <f>COUNTIF('DERS PROGRAMI'!$80:$88,E36)</f>
        <v>0</v>
      </c>
      <c r="AH36" s="373" t="e">
        <f>COUNTIF('DERS PROGRAMI'!#REF!,E36)</f>
        <v>#REF!</v>
      </c>
      <c r="AI36" s="367" t="e">
        <f>COUNTIF('DERS PROGRAMI'!#REF!,E36)</f>
        <v>#REF!</v>
      </c>
      <c r="AJ36" s="399">
        <f>COUNTIF('DERS PROGRAMI'!$35:$45,E36)</f>
        <v>0</v>
      </c>
      <c r="AK36" s="400">
        <f>COUNTIF('DERS PROGRAMI'!$89:$97,E36)</f>
        <v>0</v>
      </c>
      <c r="AL36" s="373" t="e">
        <f>COUNTIF('DERS PROGRAMI'!#REF!,E36)</f>
        <v>#REF!</v>
      </c>
      <c r="AM36" s="367" t="e">
        <f>COUNTIF('DERS PROGRAMI'!#REF!,E36)</f>
        <v>#REF!</v>
      </c>
      <c r="AN36" s="399">
        <f>COUNTIF('DERS PROGRAMI'!$46:$55,E36)</f>
        <v>0</v>
      </c>
      <c r="AO36" s="400">
        <f>COUNTIF('DERS PROGRAMI'!$98:$106,E36)</f>
        <v>0</v>
      </c>
      <c r="AP36" s="401">
        <f t="shared" si="23"/>
        <v>0</v>
      </c>
      <c r="AQ36" s="402">
        <f t="shared" si="24"/>
        <v>0</v>
      </c>
      <c r="AR36" s="402">
        <f t="shared" si="25"/>
        <v>0</v>
      </c>
      <c r="AS36" s="402">
        <f t="shared" si="26"/>
        <v>0</v>
      </c>
      <c r="AT36" s="403">
        <f t="shared" si="27"/>
        <v>0</v>
      </c>
      <c r="AU36" s="340"/>
      <c r="AV36" s="381">
        <f>COUNTIF('DERS DAĞILIMLARI'!$I:$J,B36)</f>
        <v>6</v>
      </c>
      <c r="AW36" s="382">
        <f>COUNTIF('DERS DAĞILIMLARI'!$I$5:$J$152,B36)</f>
        <v>6</v>
      </c>
      <c r="AX36" s="133">
        <f>COUNTIF('DERS DAĞILIMLARI'!$C$157:$J$188,B36)</f>
        <v>0</v>
      </c>
      <c r="AY36" s="382">
        <f>COUNTIF('DERS DAĞILIMLARI'!$I$193:$I$199,B36)</f>
        <v>0</v>
      </c>
      <c r="AZ36" s="383">
        <f>COUNTIF('DERS DAĞILIMLARI'!$I$209:$I$214,B36)</f>
        <v>0</v>
      </c>
      <c r="BA36" s="345"/>
      <c r="BB36" s="384">
        <f t="shared" si="28"/>
        <v>0</v>
      </c>
      <c r="BC36" s="385">
        <f t="shared" si="29"/>
        <v>6</v>
      </c>
      <c r="BD36" s="348" t="str">
        <f t="shared" si="30"/>
        <v>YANLIŞ</v>
      </c>
      <c r="BE36" s="350">
        <f t="shared" si="31"/>
        <v>0</v>
      </c>
      <c r="BF36" s="351" t="e">
        <f>SUM('DERS DAĞILIMLARI'!BH$221)</f>
        <v>#VALUE!</v>
      </c>
      <c r="BG36" s="352" t="e">
        <f t="shared" si="32"/>
        <v>#VALUE!</v>
      </c>
      <c r="BH36" s="351"/>
      <c r="BI36" s="32" t="str">
        <f>IFERROR(VLOOKUP(B36,'LİSTE-FORMÜLLER'!$B$3:$D$43,3,0),"")</f>
        <v/>
      </c>
      <c r="BJ36" s="351" t="str">
        <f t="shared" si="16"/>
        <v>X&lt;&gt;</v>
      </c>
      <c r="BK36" s="351"/>
      <c r="BL36" s="351" t="e">
        <f>COUNTIF('DERS PROGRAMI'!#REF!,E36)</f>
        <v>#REF!</v>
      </c>
      <c r="BM36" s="351">
        <f>COUNTIF('DERS PROGRAMI'!$E$5:$E$108,E36)</f>
        <v>0</v>
      </c>
      <c r="BN36" s="351" t="e">
        <f>COUNTIF('DERS PROGRAMI'!#REF!,E36)</f>
        <v>#REF!</v>
      </c>
      <c r="BO36" s="351" t="e">
        <f>COUNTIF('DERS PROGRAMI'!#REF!,E36)</f>
        <v>#REF!</v>
      </c>
      <c r="BP36" s="351" t="e">
        <f>COUNTIF('DERS PROGRAMI'!#REF!,E36)</f>
        <v>#REF!</v>
      </c>
      <c r="BQ36" s="351">
        <f>COUNTIF('DERS PROGRAMI'!$J$5:$J$108,E36)</f>
        <v>0</v>
      </c>
      <c r="BR36" s="351" t="e">
        <f>COUNTIF('DERS PROGRAMI'!#REF!,E36)</f>
        <v>#REF!</v>
      </c>
      <c r="BS36" s="351" t="e">
        <f>COUNTIF('DERS PROGRAMI'!#REF!,E36)</f>
        <v>#REF!</v>
      </c>
      <c r="BT36" s="351"/>
      <c r="BU36" s="351"/>
    </row>
    <row r="37" spans="1:73" ht="19.5" customHeight="1">
      <c r="A37" s="1074"/>
      <c r="B37" s="440" t="s">
        <v>111</v>
      </c>
      <c r="C37" s="355">
        <f>COUNTIF('DERS PROGRAMI'!$2:$116,B37)</f>
        <v>0</v>
      </c>
      <c r="D37" s="356">
        <f>COUNTIF('DERS PROGRAMI'!$2:$116,E37)</f>
        <v>0</v>
      </c>
      <c r="E37" s="357">
        <f>VLOOKUP(B37,'LİSTE-FORMÜLLER'!B:C,2,0)</f>
        <v>0</v>
      </c>
      <c r="F37" s="162">
        <f>COUNTIF('DERS PROGRAMI'!$5:$14,B37)</f>
        <v>0</v>
      </c>
      <c r="G37" s="164">
        <f>COUNTIF('DERS PROGRAMI'!$62:$70,B37)</f>
        <v>0</v>
      </c>
      <c r="H37" s="166">
        <f>COUNTIF('DERS PROGRAMI'!$15:$24,B37)</f>
        <v>0</v>
      </c>
      <c r="I37" s="164">
        <f>COUNTIF('DERS PROGRAMI'!$71:$79,B37)</f>
        <v>0</v>
      </c>
      <c r="J37" s="166">
        <f>COUNTIF('DERS PROGRAMI'!$25:$34,B37)</f>
        <v>0</v>
      </c>
      <c r="K37" s="164">
        <f>COUNTIF('DERS PROGRAMI'!$80:$88,B37)</f>
        <v>0</v>
      </c>
      <c r="L37" s="166">
        <f>COUNTIF('DERS PROGRAMI'!$35:$45,B37)</f>
        <v>0</v>
      </c>
      <c r="M37" s="164">
        <f>COUNTIF('DERS PROGRAMI'!$89:$97,B37)</f>
        <v>0</v>
      </c>
      <c r="N37" s="166">
        <f>COUNTIF('DERS PROGRAMI'!$46:$55,B37)</f>
        <v>0</v>
      </c>
      <c r="O37" s="168">
        <f>COUNTIF('DERS PROGRAMI'!$98:$106,B37)</f>
        <v>0</v>
      </c>
      <c r="P37" s="169">
        <f t="shared" si="17"/>
        <v>0</v>
      </c>
      <c r="Q37" s="170">
        <f t="shared" si="18"/>
        <v>0</v>
      </c>
      <c r="R37" s="170">
        <f t="shared" si="19"/>
        <v>0</v>
      </c>
      <c r="S37" s="170">
        <f t="shared" si="20"/>
        <v>0</v>
      </c>
      <c r="T37" s="170">
        <f t="shared" si="21"/>
        <v>0</v>
      </c>
      <c r="U37" s="170">
        <f t="shared" si="22"/>
        <v>0</v>
      </c>
      <c r="V37" s="365" t="e">
        <f>COUNTIF('DERS PROGRAMI'!#REF!,E37)</f>
        <v>#REF!</v>
      </c>
      <c r="W37" s="367" t="e">
        <f>COUNTIF('DERS PROGRAMI'!#REF!,E37)</f>
        <v>#REF!</v>
      </c>
      <c r="X37" s="176">
        <f>COUNTIF('DERS PROGRAMI'!$5:$14,E37)</f>
        <v>0</v>
      </c>
      <c r="Y37" s="177">
        <f>COUNTIF('DERS PROGRAMI'!$62:$70,E37)</f>
        <v>0</v>
      </c>
      <c r="Z37" s="373" t="e">
        <f>COUNTIF('DERS PROGRAMI'!#REF!,E37)</f>
        <v>#REF!</v>
      </c>
      <c r="AA37" s="367" t="e">
        <f>COUNTIF('DERS PROGRAMI'!#REF!,E37)</f>
        <v>#REF!</v>
      </c>
      <c r="AB37" s="176">
        <f>COUNTIF('DERS PROGRAMI'!$15:$24,E37)</f>
        <v>0</v>
      </c>
      <c r="AC37" s="177">
        <f>COUNTIF('DERS PROGRAMI'!$71:$79,E37)</f>
        <v>0</v>
      </c>
      <c r="AD37" s="373" t="e">
        <f>COUNTIF('DERS PROGRAMI'!#REF!,E37)</f>
        <v>#REF!</v>
      </c>
      <c r="AE37" s="367" t="e">
        <f>COUNTIF('DERS PROGRAMI'!#REF!,E37)</f>
        <v>#REF!</v>
      </c>
      <c r="AF37" s="176">
        <f>COUNTIF('DERS PROGRAMI'!$25:$34,E37)</f>
        <v>0</v>
      </c>
      <c r="AG37" s="177">
        <f>COUNTIF('DERS PROGRAMI'!$80:$88,E37)</f>
        <v>0</v>
      </c>
      <c r="AH37" s="373" t="e">
        <f>COUNTIF('DERS PROGRAMI'!#REF!,E37)</f>
        <v>#REF!</v>
      </c>
      <c r="AI37" s="367" t="e">
        <f>COUNTIF('DERS PROGRAMI'!#REF!,E37)</f>
        <v>#REF!</v>
      </c>
      <c r="AJ37" s="176">
        <f>COUNTIF('DERS PROGRAMI'!$35:$45,E37)</f>
        <v>0</v>
      </c>
      <c r="AK37" s="177">
        <f>COUNTIF('DERS PROGRAMI'!$89:$97,E37)</f>
        <v>0</v>
      </c>
      <c r="AL37" s="373" t="e">
        <f>COUNTIF('DERS PROGRAMI'!#REF!,E37)</f>
        <v>#REF!</v>
      </c>
      <c r="AM37" s="367" t="e">
        <f>COUNTIF('DERS PROGRAMI'!#REF!,E37)</f>
        <v>#REF!</v>
      </c>
      <c r="AN37" s="176">
        <f>COUNTIF('DERS PROGRAMI'!$46:$55,E37)</f>
        <v>0</v>
      </c>
      <c r="AO37" s="177">
        <f>COUNTIF('DERS PROGRAMI'!$98:$106,E37)</f>
        <v>0</v>
      </c>
      <c r="AP37" s="183"/>
      <c r="AQ37" s="184"/>
      <c r="AR37" s="184"/>
      <c r="AS37" s="184"/>
      <c r="AT37" s="185"/>
      <c r="AU37" s="340"/>
      <c r="AV37" s="381">
        <f>COUNTIF('DERS DAĞILIMLARI'!$I:$J,B37)</f>
        <v>6</v>
      </c>
      <c r="AW37" s="382">
        <f>COUNTIF('DERS DAĞILIMLARI'!$I$5:$J$152,B37)</f>
        <v>6</v>
      </c>
      <c r="AX37" s="133">
        <f>COUNTIF('DERS DAĞILIMLARI'!$C$157:$J$188,B37)</f>
        <v>0</v>
      </c>
      <c r="AY37" s="382">
        <f>COUNTIF('DERS DAĞILIMLARI'!$I$193:$I$199,B37)</f>
        <v>0</v>
      </c>
      <c r="AZ37" s="383">
        <f>COUNTIF('DERS DAĞILIMLARI'!$I$209:$I$214,B37)</f>
        <v>0</v>
      </c>
      <c r="BA37" s="345"/>
      <c r="BB37" s="384">
        <f t="shared" si="28"/>
        <v>0</v>
      </c>
      <c r="BC37" s="385">
        <f t="shared" si="29"/>
        <v>6</v>
      </c>
      <c r="BD37" s="348" t="str">
        <f t="shared" si="30"/>
        <v>YANLIŞ</v>
      </c>
      <c r="BE37" s="350">
        <f t="shared" si="31"/>
        <v>0</v>
      </c>
      <c r="BF37" s="351" t="e">
        <f>SUM('DERS DAĞILIMLARI'!BI$221)</f>
        <v>#VALUE!</v>
      </c>
      <c r="BG37" s="352" t="e">
        <f t="shared" si="32"/>
        <v>#VALUE!</v>
      </c>
      <c r="BH37" s="351"/>
      <c r="BI37" s="32" t="str">
        <f>IFERROR(VLOOKUP(B37,'LİSTE-FORMÜLLER'!$B$3:$D$43,3,0),"")</f>
        <v/>
      </c>
      <c r="BJ37" s="351" t="str">
        <f t="shared" si="16"/>
        <v>X&lt;&gt;</v>
      </c>
      <c r="BK37" s="351"/>
      <c r="BL37" s="351" t="e">
        <f>COUNTIF('DERS PROGRAMI'!#REF!,E37)</f>
        <v>#REF!</v>
      </c>
      <c r="BM37" s="351">
        <f>COUNTIF('DERS PROGRAMI'!$E$5:$E$108,E37)</f>
        <v>0</v>
      </c>
      <c r="BN37" s="351" t="e">
        <f>COUNTIF('DERS PROGRAMI'!#REF!,E37)</f>
        <v>#REF!</v>
      </c>
      <c r="BO37" s="351" t="e">
        <f>COUNTIF('DERS PROGRAMI'!#REF!,E37)</f>
        <v>#REF!</v>
      </c>
      <c r="BP37" s="351" t="e">
        <f>COUNTIF('DERS PROGRAMI'!#REF!,E37)</f>
        <v>#REF!</v>
      </c>
      <c r="BQ37" s="351">
        <f>COUNTIF('DERS PROGRAMI'!$J$5:$J$108,E37)</f>
        <v>0</v>
      </c>
      <c r="BR37" s="351" t="e">
        <f>COUNTIF('DERS PROGRAMI'!#REF!,E37)</f>
        <v>#REF!</v>
      </c>
      <c r="BS37" s="351" t="e">
        <f>COUNTIF('DERS PROGRAMI'!#REF!,E37)</f>
        <v>#REF!</v>
      </c>
      <c r="BT37" s="351"/>
      <c r="BU37" s="351"/>
    </row>
    <row r="38" spans="1:73" ht="19.5" customHeight="1">
      <c r="A38" s="1074"/>
      <c r="B38" s="425" t="s">
        <v>111</v>
      </c>
      <c r="C38" s="390">
        <f>COUNTIF('DERS PROGRAMI'!$2:$116,B38)</f>
        <v>0</v>
      </c>
      <c r="D38" s="391">
        <f>COUNTIF('DERS PROGRAMI'!$2:$116,E38)</f>
        <v>0</v>
      </c>
      <c r="E38" s="392">
        <f>VLOOKUP(B38,'LİSTE-FORMÜLLER'!B:C,2,0)</f>
        <v>0</v>
      </c>
      <c r="F38" s="393">
        <f>COUNTIF('DERS PROGRAMI'!$5:$14,B38)</f>
        <v>0</v>
      </c>
      <c r="G38" s="394">
        <f>COUNTIF('DERS PROGRAMI'!$62:$70,B38)</f>
        <v>0</v>
      </c>
      <c r="H38" s="395">
        <f>COUNTIF('DERS PROGRAMI'!$15:$24,B38)</f>
        <v>0</v>
      </c>
      <c r="I38" s="394">
        <f>COUNTIF('DERS PROGRAMI'!$71:$79,B38)</f>
        <v>0</v>
      </c>
      <c r="J38" s="395">
        <f>COUNTIF('DERS PROGRAMI'!$25:$34,B38)</f>
        <v>0</v>
      </c>
      <c r="K38" s="394">
        <f>COUNTIF('DERS PROGRAMI'!$80:$88,B38)</f>
        <v>0</v>
      </c>
      <c r="L38" s="395">
        <f>COUNTIF('DERS PROGRAMI'!$35:$45,B38)</f>
        <v>0</v>
      </c>
      <c r="M38" s="394">
        <f>COUNTIF('DERS PROGRAMI'!$89:$97,B38)</f>
        <v>0</v>
      </c>
      <c r="N38" s="395">
        <f>COUNTIF('DERS PROGRAMI'!$46:$55,B38)</f>
        <v>0</v>
      </c>
      <c r="O38" s="396">
        <f>COUNTIF('DERS PROGRAMI'!$98:$106,B38)</f>
        <v>0</v>
      </c>
      <c r="P38" s="397">
        <f t="shared" si="17"/>
        <v>0</v>
      </c>
      <c r="Q38" s="398">
        <f t="shared" si="18"/>
        <v>0</v>
      </c>
      <c r="R38" s="398">
        <f t="shared" si="19"/>
        <v>0</v>
      </c>
      <c r="S38" s="398">
        <f t="shared" si="20"/>
        <v>0</v>
      </c>
      <c r="T38" s="398">
        <f t="shared" si="21"/>
        <v>0</v>
      </c>
      <c r="U38" s="398">
        <f t="shared" si="22"/>
        <v>0</v>
      </c>
      <c r="V38" s="365" t="e">
        <f>COUNTIF('DERS PROGRAMI'!#REF!,E38)</f>
        <v>#REF!</v>
      </c>
      <c r="W38" s="367" t="e">
        <f>COUNTIF('DERS PROGRAMI'!#REF!,E38)</f>
        <v>#REF!</v>
      </c>
      <c r="X38" s="399">
        <f>COUNTIF('DERS PROGRAMI'!$5:$14,E38)</f>
        <v>0</v>
      </c>
      <c r="Y38" s="400">
        <f>COUNTIF('DERS PROGRAMI'!$62:$70,E38)</f>
        <v>0</v>
      </c>
      <c r="Z38" s="373" t="e">
        <f>COUNTIF('DERS PROGRAMI'!#REF!,E38)</f>
        <v>#REF!</v>
      </c>
      <c r="AA38" s="367" t="e">
        <f>COUNTIF('DERS PROGRAMI'!#REF!,E38)</f>
        <v>#REF!</v>
      </c>
      <c r="AB38" s="399">
        <f>COUNTIF('DERS PROGRAMI'!$15:$24,E38)</f>
        <v>0</v>
      </c>
      <c r="AC38" s="400">
        <f>COUNTIF('DERS PROGRAMI'!$71:$79,E38)</f>
        <v>0</v>
      </c>
      <c r="AD38" s="373" t="e">
        <f>COUNTIF('DERS PROGRAMI'!#REF!,E38)</f>
        <v>#REF!</v>
      </c>
      <c r="AE38" s="367" t="e">
        <f>COUNTIF('DERS PROGRAMI'!#REF!,E38)</f>
        <v>#REF!</v>
      </c>
      <c r="AF38" s="399">
        <f>COUNTIF('DERS PROGRAMI'!$25:$34,E38)</f>
        <v>0</v>
      </c>
      <c r="AG38" s="400">
        <f>COUNTIF('DERS PROGRAMI'!$80:$88,E38)</f>
        <v>0</v>
      </c>
      <c r="AH38" s="373" t="e">
        <f>COUNTIF('DERS PROGRAMI'!#REF!,E38)</f>
        <v>#REF!</v>
      </c>
      <c r="AI38" s="367" t="e">
        <f>COUNTIF('DERS PROGRAMI'!#REF!,E38)</f>
        <v>#REF!</v>
      </c>
      <c r="AJ38" s="399">
        <f>COUNTIF('DERS PROGRAMI'!$35:$45,E38)</f>
        <v>0</v>
      </c>
      <c r="AK38" s="400">
        <f>COUNTIF('DERS PROGRAMI'!$89:$97,E38)</f>
        <v>0</v>
      </c>
      <c r="AL38" s="373" t="e">
        <f>COUNTIF('DERS PROGRAMI'!#REF!,E38)</f>
        <v>#REF!</v>
      </c>
      <c r="AM38" s="367" t="e">
        <f>COUNTIF('DERS PROGRAMI'!#REF!,E38)</f>
        <v>#REF!</v>
      </c>
      <c r="AN38" s="399">
        <f>COUNTIF('DERS PROGRAMI'!$46:$55,E38)</f>
        <v>0</v>
      </c>
      <c r="AO38" s="400">
        <f>COUNTIF('DERS PROGRAMI'!$98:$106,E38)</f>
        <v>0</v>
      </c>
      <c r="AP38" s="401"/>
      <c r="AQ38" s="402"/>
      <c r="AR38" s="402"/>
      <c r="AS38" s="402"/>
      <c r="AT38" s="403"/>
      <c r="AU38" s="340"/>
      <c r="AV38" s="381">
        <f>COUNTIF('DERS DAĞILIMLARI'!$I:$J,B38)</f>
        <v>6</v>
      </c>
      <c r="AW38" s="382">
        <f>COUNTIF('DERS DAĞILIMLARI'!$I$5:$J$152,B38)</f>
        <v>6</v>
      </c>
      <c r="AX38" s="133">
        <f>COUNTIF('DERS DAĞILIMLARI'!$C$157:$J$188,B38)</f>
        <v>0</v>
      </c>
      <c r="AY38" s="382">
        <f>COUNTIF('DERS DAĞILIMLARI'!$I$193:$I$199,B38)</f>
        <v>0</v>
      </c>
      <c r="AZ38" s="383">
        <f>COUNTIF('DERS DAĞILIMLARI'!$I$209:$I$214,B38)</f>
        <v>0</v>
      </c>
      <c r="BA38" s="345"/>
      <c r="BB38" s="384">
        <f t="shared" si="28"/>
        <v>0</v>
      </c>
      <c r="BC38" s="385">
        <f t="shared" si="29"/>
        <v>6</v>
      </c>
      <c r="BD38" s="348" t="str">
        <f t="shared" si="30"/>
        <v>YANLIŞ</v>
      </c>
      <c r="BE38" s="350">
        <f t="shared" si="31"/>
        <v>0</v>
      </c>
      <c r="BF38" s="351" t="e">
        <f>SUM('DERS DAĞILIMLARI'!BJ$221)</f>
        <v>#VALUE!</v>
      </c>
      <c r="BG38" s="352" t="e">
        <f t="shared" si="32"/>
        <v>#VALUE!</v>
      </c>
      <c r="BH38" s="351"/>
      <c r="BI38" s="32" t="str">
        <f>IFERROR(VLOOKUP(B38,'LİSTE-FORMÜLLER'!$B$3:$D$43,3,0),"")</f>
        <v/>
      </c>
      <c r="BJ38" s="351" t="str">
        <f t="shared" si="16"/>
        <v>X&lt;&gt;</v>
      </c>
      <c r="BK38" s="351"/>
      <c r="BL38" s="351" t="e">
        <f>COUNTIF('DERS PROGRAMI'!#REF!,E38)</f>
        <v>#REF!</v>
      </c>
      <c r="BM38" s="351">
        <f>COUNTIF('DERS PROGRAMI'!$E$5:$E$108,E38)</f>
        <v>0</v>
      </c>
      <c r="BN38" s="351" t="e">
        <f>COUNTIF('DERS PROGRAMI'!#REF!,E38)</f>
        <v>#REF!</v>
      </c>
      <c r="BO38" s="351" t="e">
        <f>COUNTIF('DERS PROGRAMI'!#REF!,E38)</f>
        <v>#REF!</v>
      </c>
      <c r="BP38" s="351" t="e">
        <f>COUNTIF('DERS PROGRAMI'!#REF!,E38)</f>
        <v>#REF!</v>
      </c>
      <c r="BQ38" s="351">
        <f>COUNTIF('DERS PROGRAMI'!$J$5:$J$108,E38)</f>
        <v>0</v>
      </c>
      <c r="BR38" s="351" t="e">
        <f>COUNTIF('DERS PROGRAMI'!#REF!,E38)</f>
        <v>#REF!</v>
      </c>
      <c r="BS38" s="351" t="e">
        <f>COUNTIF('DERS PROGRAMI'!#REF!,E38)</f>
        <v>#REF!</v>
      </c>
      <c r="BT38" s="351"/>
      <c r="BU38" s="351"/>
    </row>
    <row r="39" spans="1:73" ht="19.5" customHeight="1">
      <c r="A39" s="1074"/>
      <c r="B39" s="440" t="s">
        <v>111</v>
      </c>
      <c r="C39" s="355">
        <f>COUNTIF('DERS PROGRAMI'!$2:$116,B39)</f>
        <v>0</v>
      </c>
      <c r="D39" s="159">
        <f>COUNTIF('DERS PROGRAMI'!$2:$116,E39)</f>
        <v>0</v>
      </c>
      <c r="E39" s="357">
        <f>VLOOKUP(B39,'LİSTE-FORMÜLLER'!B:C,2,0)</f>
        <v>0</v>
      </c>
      <c r="F39" s="162">
        <f>COUNTIF('DERS PROGRAMI'!$5:$14,B39)</f>
        <v>0</v>
      </c>
      <c r="G39" s="164">
        <f>COUNTIF('DERS PROGRAMI'!$62:$70,B39)</f>
        <v>0</v>
      </c>
      <c r="H39" s="166">
        <f>COUNTIF('DERS PROGRAMI'!$15:$24,B39)</f>
        <v>0</v>
      </c>
      <c r="I39" s="164">
        <f>COUNTIF('DERS PROGRAMI'!$71:$79,B39)</f>
        <v>0</v>
      </c>
      <c r="J39" s="166">
        <f>COUNTIF('DERS PROGRAMI'!$25:$34,B39)</f>
        <v>0</v>
      </c>
      <c r="K39" s="164">
        <f>COUNTIF('DERS PROGRAMI'!$80:$88,B39)</f>
        <v>0</v>
      </c>
      <c r="L39" s="166">
        <f>COUNTIF('DERS PROGRAMI'!$35:$45,B39)</f>
        <v>0</v>
      </c>
      <c r="M39" s="164">
        <f>COUNTIF('DERS PROGRAMI'!$89:$97,B39)</f>
        <v>0</v>
      </c>
      <c r="N39" s="166">
        <f>COUNTIF('DERS PROGRAMI'!$46:$55,B39)</f>
        <v>0</v>
      </c>
      <c r="O39" s="168">
        <f>COUNTIF('DERS PROGRAMI'!$98:$106,B39)</f>
        <v>0</v>
      </c>
      <c r="P39" s="169">
        <f t="shared" si="17"/>
        <v>0</v>
      </c>
      <c r="Q39" s="170">
        <f t="shared" si="18"/>
        <v>0</v>
      </c>
      <c r="R39" s="170">
        <f t="shared" si="19"/>
        <v>0</v>
      </c>
      <c r="S39" s="170">
        <f t="shared" si="20"/>
        <v>0</v>
      </c>
      <c r="T39" s="170">
        <f t="shared" si="21"/>
        <v>0</v>
      </c>
      <c r="U39" s="170">
        <f t="shared" si="22"/>
        <v>0</v>
      </c>
      <c r="V39" s="365" t="e">
        <f>COUNTIF('DERS PROGRAMI'!#REF!,E39)</f>
        <v>#REF!</v>
      </c>
      <c r="W39" s="367" t="e">
        <f>COUNTIF('DERS PROGRAMI'!#REF!,E39)</f>
        <v>#REF!</v>
      </c>
      <c r="X39" s="176">
        <f>COUNTIF('DERS PROGRAMI'!$5:$14,E39)</f>
        <v>0</v>
      </c>
      <c r="Y39" s="177">
        <f>COUNTIF('DERS PROGRAMI'!$62:$70,E39)</f>
        <v>0</v>
      </c>
      <c r="Z39" s="373" t="e">
        <f>COUNTIF('DERS PROGRAMI'!#REF!,E39)</f>
        <v>#REF!</v>
      </c>
      <c r="AA39" s="367" t="e">
        <f>COUNTIF('DERS PROGRAMI'!#REF!,E39)</f>
        <v>#REF!</v>
      </c>
      <c r="AB39" s="176">
        <f>COUNTIF('DERS PROGRAMI'!$15:$24,E39)</f>
        <v>0</v>
      </c>
      <c r="AC39" s="177">
        <f>COUNTIF('DERS PROGRAMI'!$71:$79,E39)</f>
        <v>0</v>
      </c>
      <c r="AD39" s="373" t="e">
        <f>COUNTIF('DERS PROGRAMI'!#REF!,E39)</f>
        <v>#REF!</v>
      </c>
      <c r="AE39" s="367" t="e">
        <f>COUNTIF('DERS PROGRAMI'!#REF!,E39)</f>
        <v>#REF!</v>
      </c>
      <c r="AF39" s="176">
        <f>COUNTIF('DERS PROGRAMI'!$25:$34,E39)</f>
        <v>0</v>
      </c>
      <c r="AG39" s="177">
        <f>COUNTIF('DERS PROGRAMI'!$80:$88,E39)</f>
        <v>0</v>
      </c>
      <c r="AH39" s="373" t="e">
        <f>COUNTIF('DERS PROGRAMI'!#REF!,E39)</f>
        <v>#REF!</v>
      </c>
      <c r="AI39" s="367" t="e">
        <f>COUNTIF('DERS PROGRAMI'!#REF!,E39)</f>
        <v>#REF!</v>
      </c>
      <c r="AJ39" s="176">
        <f>COUNTIF('DERS PROGRAMI'!$35:$45,E39)</f>
        <v>0</v>
      </c>
      <c r="AK39" s="177">
        <f>COUNTIF('DERS PROGRAMI'!$89:$97,E39)</f>
        <v>0</v>
      </c>
      <c r="AL39" s="373" t="e">
        <f>COUNTIF('DERS PROGRAMI'!#REF!,E39)</f>
        <v>#REF!</v>
      </c>
      <c r="AM39" s="367" t="e">
        <f>COUNTIF('DERS PROGRAMI'!#REF!,E39)</f>
        <v>#REF!</v>
      </c>
      <c r="AN39" s="176">
        <f>COUNTIF('DERS PROGRAMI'!$46:$55,E39)</f>
        <v>0</v>
      </c>
      <c r="AO39" s="177">
        <f>COUNTIF('DERS PROGRAMI'!$98:$106,E39)</f>
        <v>0</v>
      </c>
      <c r="AP39" s="183"/>
      <c r="AQ39" s="184"/>
      <c r="AR39" s="184"/>
      <c r="AS39" s="184"/>
      <c r="AT39" s="185"/>
      <c r="AU39" s="340"/>
      <c r="AV39" s="381">
        <f>COUNTIF('DERS DAĞILIMLARI'!$I:$J,B39)</f>
        <v>6</v>
      </c>
      <c r="AW39" s="382">
        <f>COUNTIF('DERS DAĞILIMLARI'!$I$5:$J$152,B39)</f>
        <v>6</v>
      </c>
      <c r="AX39" s="133">
        <f>COUNTIF('DERS DAĞILIMLARI'!$C$157:$J$188,B39)</f>
        <v>0</v>
      </c>
      <c r="AY39" s="382">
        <f>COUNTIF('DERS DAĞILIMLARI'!$I$193:$I$199,B39)</f>
        <v>0</v>
      </c>
      <c r="AZ39" s="383">
        <f>COUNTIF('DERS DAĞILIMLARI'!$I$209:$I$214,B39)</f>
        <v>0</v>
      </c>
      <c r="BA39" s="345"/>
      <c r="BB39" s="384">
        <f t="shared" si="28"/>
        <v>0</v>
      </c>
      <c r="BC39" s="385">
        <f t="shared" si="29"/>
        <v>6</v>
      </c>
      <c r="BD39" s="348" t="str">
        <f t="shared" si="30"/>
        <v>YANLIŞ</v>
      </c>
      <c r="BE39" s="350">
        <f t="shared" si="31"/>
        <v>0</v>
      </c>
      <c r="BF39" s="351" t="e">
        <f>SUM('DERS DAĞILIMLARI'!BK$221)</f>
        <v>#VALUE!</v>
      </c>
      <c r="BG39" s="352" t="e">
        <f t="shared" si="32"/>
        <v>#VALUE!</v>
      </c>
      <c r="BH39" s="351"/>
      <c r="BI39" s="32" t="str">
        <f>IFERROR(VLOOKUP(B39,'LİSTE-FORMÜLLER'!$B$3:$D$43,3,0),"")</f>
        <v/>
      </c>
      <c r="BJ39" s="351" t="str">
        <f t="shared" si="16"/>
        <v>X&lt;&gt;</v>
      </c>
      <c r="BK39" s="351"/>
      <c r="BL39" s="351" t="e">
        <f>COUNTIF('DERS PROGRAMI'!#REF!,E39)</f>
        <v>#REF!</v>
      </c>
      <c r="BM39" s="351">
        <f>COUNTIF('DERS PROGRAMI'!$E$5:$E$108,E39)</f>
        <v>0</v>
      </c>
      <c r="BN39" s="351" t="e">
        <f>COUNTIF('DERS PROGRAMI'!#REF!,E39)</f>
        <v>#REF!</v>
      </c>
      <c r="BO39" s="351" t="e">
        <f>COUNTIF('DERS PROGRAMI'!#REF!,E39)</f>
        <v>#REF!</v>
      </c>
      <c r="BP39" s="351" t="e">
        <f>COUNTIF('DERS PROGRAMI'!#REF!,E39)</f>
        <v>#REF!</v>
      </c>
      <c r="BQ39" s="351">
        <f>COUNTIF('DERS PROGRAMI'!$J$5:$J$108,E39)</f>
        <v>0</v>
      </c>
      <c r="BR39" s="351" t="e">
        <f>COUNTIF('DERS PROGRAMI'!#REF!,E39)</f>
        <v>#REF!</v>
      </c>
      <c r="BS39" s="351" t="e">
        <f>COUNTIF('DERS PROGRAMI'!#REF!,E39)</f>
        <v>#REF!</v>
      </c>
      <c r="BT39" s="351"/>
      <c r="BU39" s="351"/>
    </row>
    <row r="40" spans="1:73" ht="19.5" customHeight="1">
      <c r="A40" s="1074"/>
      <c r="B40" s="425" t="s">
        <v>111</v>
      </c>
      <c r="C40" s="390">
        <f>COUNTIF('DERS PROGRAMI'!$2:$116,B40)</f>
        <v>0</v>
      </c>
      <c r="D40" s="391">
        <f>COUNTIF('DERS PROGRAMI'!$2:$116,E40)</f>
        <v>0</v>
      </c>
      <c r="E40" s="392">
        <f>VLOOKUP(B40,'LİSTE-FORMÜLLER'!B:C,2,0)</f>
        <v>0</v>
      </c>
      <c r="F40" s="393">
        <f>COUNTIF('DERS PROGRAMI'!$5:$14,B40)</f>
        <v>0</v>
      </c>
      <c r="G40" s="394">
        <f>COUNTIF('DERS PROGRAMI'!$62:$70,B40)</f>
        <v>0</v>
      </c>
      <c r="H40" s="395">
        <f>COUNTIF('DERS PROGRAMI'!$15:$24,B40)</f>
        <v>0</v>
      </c>
      <c r="I40" s="394">
        <f>COUNTIF('DERS PROGRAMI'!$71:$79,B40)</f>
        <v>0</v>
      </c>
      <c r="J40" s="395">
        <f>COUNTIF('DERS PROGRAMI'!$25:$34,B40)</f>
        <v>0</v>
      </c>
      <c r="K40" s="394">
        <f>COUNTIF('DERS PROGRAMI'!$80:$88,B40)</f>
        <v>0</v>
      </c>
      <c r="L40" s="395">
        <f>COUNTIF('DERS PROGRAMI'!$35:$45,B40)</f>
        <v>0</v>
      </c>
      <c r="M40" s="394">
        <f>COUNTIF('DERS PROGRAMI'!$89:$97,B40)</f>
        <v>0</v>
      </c>
      <c r="N40" s="395">
        <f>COUNTIF('DERS PROGRAMI'!$46:$55,B40)</f>
        <v>0</v>
      </c>
      <c r="O40" s="396">
        <f>COUNTIF('DERS PROGRAMI'!$98:$106,B40)</f>
        <v>0</v>
      </c>
      <c r="P40" s="397">
        <f t="shared" si="17"/>
        <v>0</v>
      </c>
      <c r="Q40" s="398">
        <f t="shared" si="18"/>
        <v>0</v>
      </c>
      <c r="R40" s="398">
        <f t="shared" si="19"/>
        <v>0</v>
      </c>
      <c r="S40" s="398">
        <f t="shared" si="20"/>
        <v>0</v>
      </c>
      <c r="T40" s="398">
        <f t="shared" si="21"/>
        <v>0</v>
      </c>
      <c r="U40" s="398">
        <f t="shared" si="22"/>
        <v>0</v>
      </c>
      <c r="V40" s="365" t="e">
        <f>COUNTIF('DERS PROGRAMI'!#REF!,E40)</f>
        <v>#REF!</v>
      </c>
      <c r="W40" s="367" t="e">
        <f>COUNTIF('DERS PROGRAMI'!#REF!,E40)</f>
        <v>#REF!</v>
      </c>
      <c r="X40" s="399">
        <f>COUNTIF('DERS PROGRAMI'!$5:$14,E40)</f>
        <v>0</v>
      </c>
      <c r="Y40" s="400">
        <f>COUNTIF('DERS PROGRAMI'!$62:$70,E40)</f>
        <v>0</v>
      </c>
      <c r="Z40" s="373" t="e">
        <f>COUNTIF('DERS PROGRAMI'!#REF!,E40)</f>
        <v>#REF!</v>
      </c>
      <c r="AA40" s="367" t="e">
        <f>COUNTIF('DERS PROGRAMI'!#REF!,E40)</f>
        <v>#REF!</v>
      </c>
      <c r="AB40" s="399">
        <f>COUNTIF('DERS PROGRAMI'!$15:$24,E40)</f>
        <v>0</v>
      </c>
      <c r="AC40" s="400">
        <f>COUNTIF('DERS PROGRAMI'!$71:$79,E40)</f>
        <v>0</v>
      </c>
      <c r="AD40" s="373" t="e">
        <f>COUNTIF('DERS PROGRAMI'!#REF!,E40)</f>
        <v>#REF!</v>
      </c>
      <c r="AE40" s="367" t="e">
        <f>COUNTIF('DERS PROGRAMI'!#REF!,E40)</f>
        <v>#REF!</v>
      </c>
      <c r="AF40" s="399">
        <f>COUNTIF('DERS PROGRAMI'!$25:$34,E40)</f>
        <v>0</v>
      </c>
      <c r="AG40" s="400">
        <f>COUNTIF('DERS PROGRAMI'!$80:$88,E40)</f>
        <v>0</v>
      </c>
      <c r="AH40" s="373" t="e">
        <f>COUNTIF('DERS PROGRAMI'!#REF!,E40)</f>
        <v>#REF!</v>
      </c>
      <c r="AI40" s="367" t="e">
        <f>COUNTIF('DERS PROGRAMI'!#REF!,E40)</f>
        <v>#REF!</v>
      </c>
      <c r="AJ40" s="399">
        <f>COUNTIF('DERS PROGRAMI'!$35:$45,E40)</f>
        <v>0</v>
      </c>
      <c r="AK40" s="400">
        <f>COUNTIF('DERS PROGRAMI'!$89:$97,E40)</f>
        <v>0</v>
      </c>
      <c r="AL40" s="373" t="e">
        <f>COUNTIF('DERS PROGRAMI'!#REF!,E40)</f>
        <v>#REF!</v>
      </c>
      <c r="AM40" s="367" t="e">
        <f>COUNTIF('DERS PROGRAMI'!#REF!,E40)</f>
        <v>#REF!</v>
      </c>
      <c r="AN40" s="399">
        <f>COUNTIF('DERS PROGRAMI'!$46:$55,E40)</f>
        <v>0</v>
      </c>
      <c r="AO40" s="400">
        <f>COUNTIF('DERS PROGRAMI'!$98:$106,E40)</f>
        <v>0</v>
      </c>
      <c r="AP40" s="401">
        <f t="shared" ref="AP40:AP47" si="33">SUM(X40:Y40)</f>
        <v>0</v>
      </c>
      <c r="AQ40" s="402">
        <f t="shared" ref="AQ40:AQ47" si="34">SUM(AB40:AC40)</f>
        <v>0</v>
      </c>
      <c r="AR40" s="402">
        <f t="shared" ref="AR40:AR47" si="35">SUM(AF40:AG40)</f>
        <v>0</v>
      </c>
      <c r="AS40" s="402">
        <f t="shared" ref="AS40:AS47" si="36">SUM(AJ40:AK40)</f>
        <v>0</v>
      </c>
      <c r="AT40" s="403">
        <f t="shared" ref="AT40:AT47" si="37">SUM(AN40:AO40)</f>
        <v>0</v>
      </c>
      <c r="AU40" s="340"/>
      <c r="AV40" s="381">
        <f>COUNTIF('DERS DAĞILIMLARI'!$I:$J,B40)</f>
        <v>6</v>
      </c>
      <c r="AW40" s="382">
        <f>COUNTIF('DERS DAĞILIMLARI'!$I$5:$J$152,B40)</f>
        <v>6</v>
      </c>
      <c r="AX40" s="133">
        <f>COUNTIF('DERS DAĞILIMLARI'!$C$157:$J$188,B40)</f>
        <v>0</v>
      </c>
      <c r="AY40" s="382">
        <f>COUNTIF('DERS DAĞILIMLARI'!$I$193:$I$199,B40)</f>
        <v>0</v>
      </c>
      <c r="AZ40" s="383">
        <f>COUNTIF('DERS DAĞILIMLARI'!$I$209:$I$214,B40)</f>
        <v>0</v>
      </c>
      <c r="BA40" s="345"/>
      <c r="BB40" s="384">
        <f t="shared" si="28"/>
        <v>0</v>
      </c>
      <c r="BC40" s="385">
        <f t="shared" si="29"/>
        <v>6</v>
      </c>
      <c r="BD40" s="348" t="str">
        <f t="shared" si="30"/>
        <v>YANLIŞ</v>
      </c>
      <c r="BE40" s="350">
        <f t="shared" si="31"/>
        <v>0</v>
      </c>
      <c r="BF40" s="351" t="e">
        <f>SUM('DERS DAĞILIMLARI'!BL$221)</f>
        <v>#VALUE!</v>
      </c>
      <c r="BG40" s="352" t="e">
        <f t="shared" si="32"/>
        <v>#VALUE!</v>
      </c>
      <c r="BH40" s="351"/>
      <c r="BI40" s="32" t="str">
        <f>IFERROR(VLOOKUP(B40,'LİSTE-FORMÜLLER'!$B$3:$D$43,3,0),"")</f>
        <v/>
      </c>
      <c r="BJ40" s="351" t="str">
        <f t="shared" si="16"/>
        <v>X&lt;&gt;</v>
      </c>
      <c r="BK40" s="351"/>
      <c r="BL40" s="351" t="e">
        <f>COUNTIF('DERS PROGRAMI'!#REF!,E40)</f>
        <v>#REF!</v>
      </c>
      <c r="BM40" s="351">
        <f>COUNTIF('DERS PROGRAMI'!$E$5:$E$108,E40)</f>
        <v>0</v>
      </c>
      <c r="BN40" s="351" t="e">
        <f>COUNTIF('DERS PROGRAMI'!#REF!,E40)</f>
        <v>#REF!</v>
      </c>
      <c r="BO40" s="351" t="e">
        <f>COUNTIF('DERS PROGRAMI'!#REF!,E40)</f>
        <v>#REF!</v>
      </c>
      <c r="BP40" s="351" t="e">
        <f>COUNTIF('DERS PROGRAMI'!#REF!,E40)</f>
        <v>#REF!</v>
      </c>
      <c r="BQ40" s="351">
        <f>COUNTIF('DERS PROGRAMI'!$J$5:$J$108,E40)</f>
        <v>0</v>
      </c>
      <c r="BR40" s="351" t="e">
        <f>COUNTIF('DERS PROGRAMI'!#REF!,E40)</f>
        <v>#REF!</v>
      </c>
      <c r="BS40" s="351" t="e">
        <f>COUNTIF('DERS PROGRAMI'!#REF!,E40)</f>
        <v>#REF!</v>
      </c>
      <c r="BT40" s="351"/>
      <c r="BU40" s="351"/>
    </row>
    <row r="41" spans="1:73" ht="19.5" customHeight="1">
      <c r="A41" s="1074"/>
      <c r="B41" s="444" t="s">
        <v>111</v>
      </c>
      <c r="C41" s="445">
        <f>COUNTIF('DERS PROGRAMI'!$2:$116,B41)</f>
        <v>0</v>
      </c>
      <c r="D41" s="446">
        <f>COUNTIF('DERS PROGRAMI'!$2:$116,E41)</f>
        <v>0</v>
      </c>
      <c r="E41" s="447">
        <f>IFERROR(VLOOKUP(B41,'LİSTE-FORMÜLLER'!B:C,2,0),"-")</f>
        <v>0</v>
      </c>
      <c r="F41" s="449">
        <f>COUNTIF('DERS PROGRAMI'!$5:$14,B41)</f>
        <v>0</v>
      </c>
      <c r="G41" s="450">
        <f>COUNTIF('DERS PROGRAMI'!$62:$70,B41)</f>
        <v>0</v>
      </c>
      <c r="H41" s="451">
        <f>COUNTIF('DERS PROGRAMI'!$15:$24,B41)</f>
        <v>0</v>
      </c>
      <c r="I41" s="450">
        <f>COUNTIF('DERS PROGRAMI'!$71:$79,B41)</f>
        <v>0</v>
      </c>
      <c r="J41" s="451">
        <f>COUNTIF('DERS PROGRAMI'!$25:$34,B41)</f>
        <v>0</v>
      </c>
      <c r="K41" s="450">
        <f>COUNTIF('DERS PROGRAMI'!$80:$88,B41)</f>
        <v>0</v>
      </c>
      <c r="L41" s="451">
        <f>COUNTIF('DERS PROGRAMI'!$35:$45,B41)</f>
        <v>0</v>
      </c>
      <c r="M41" s="450">
        <f>COUNTIF('DERS PROGRAMI'!$89:$97,B41)</f>
        <v>0</v>
      </c>
      <c r="N41" s="451">
        <f>COUNTIF('DERS PROGRAMI'!$46:$55,B41)</f>
        <v>0</v>
      </c>
      <c r="O41" s="453">
        <f>COUNTIF('DERS PROGRAMI'!$98:$106,B41)</f>
        <v>0</v>
      </c>
      <c r="P41" s="454">
        <f t="shared" si="17"/>
        <v>0</v>
      </c>
      <c r="Q41" s="455">
        <f t="shared" si="18"/>
        <v>0</v>
      </c>
      <c r="R41" s="455">
        <f t="shared" si="19"/>
        <v>0</v>
      </c>
      <c r="S41" s="455">
        <f t="shared" si="20"/>
        <v>0</v>
      </c>
      <c r="T41" s="455">
        <f t="shared" si="21"/>
        <v>0</v>
      </c>
      <c r="U41" s="455">
        <f t="shared" si="22"/>
        <v>0</v>
      </c>
      <c r="V41" s="365" t="e">
        <f>COUNTIF('DERS PROGRAMI'!#REF!,E41)</f>
        <v>#REF!</v>
      </c>
      <c r="W41" s="367" t="e">
        <f>COUNTIF('DERS PROGRAMI'!#REF!,E41)</f>
        <v>#REF!</v>
      </c>
      <c r="X41" s="456">
        <f>COUNTIF('DERS PROGRAMI'!$5:$14,E41)</f>
        <v>0</v>
      </c>
      <c r="Y41" s="457">
        <f>COUNTIF('DERS PROGRAMI'!$62:$70,E41)</f>
        <v>0</v>
      </c>
      <c r="Z41" s="373" t="e">
        <f>COUNTIF('DERS PROGRAMI'!#REF!,E41)</f>
        <v>#REF!</v>
      </c>
      <c r="AA41" s="367" t="e">
        <f>COUNTIF('DERS PROGRAMI'!#REF!,E41)</f>
        <v>#REF!</v>
      </c>
      <c r="AB41" s="456">
        <f>COUNTIF('DERS PROGRAMI'!$15:$24,E41)</f>
        <v>0</v>
      </c>
      <c r="AC41" s="457">
        <f>COUNTIF('DERS PROGRAMI'!$71:$79,E41)</f>
        <v>0</v>
      </c>
      <c r="AD41" s="373" t="e">
        <f>COUNTIF('DERS PROGRAMI'!#REF!,E41)</f>
        <v>#REF!</v>
      </c>
      <c r="AE41" s="367" t="e">
        <f>COUNTIF('DERS PROGRAMI'!#REF!,E41)</f>
        <v>#REF!</v>
      </c>
      <c r="AF41" s="456">
        <f>COUNTIF('DERS PROGRAMI'!$25:$34,E41)</f>
        <v>0</v>
      </c>
      <c r="AG41" s="457">
        <f>COUNTIF('DERS PROGRAMI'!$80:$88,E41)</f>
        <v>0</v>
      </c>
      <c r="AH41" s="373" t="e">
        <f>COUNTIF('DERS PROGRAMI'!#REF!,E41)</f>
        <v>#REF!</v>
      </c>
      <c r="AI41" s="367" t="e">
        <f>COUNTIF('DERS PROGRAMI'!#REF!,E41)</f>
        <v>#REF!</v>
      </c>
      <c r="AJ41" s="456">
        <f>COUNTIF('DERS PROGRAMI'!$35:$45,E41)</f>
        <v>0</v>
      </c>
      <c r="AK41" s="457">
        <f>COUNTIF('DERS PROGRAMI'!$89:$97,E41)</f>
        <v>0</v>
      </c>
      <c r="AL41" s="373" t="e">
        <f>COUNTIF('DERS PROGRAMI'!#REF!,E41)</f>
        <v>#REF!</v>
      </c>
      <c r="AM41" s="367" t="e">
        <f>COUNTIF('DERS PROGRAMI'!#REF!,E41)</f>
        <v>#REF!</v>
      </c>
      <c r="AN41" s="456">
        <f>COUNTIF('DERS PROGRAMI'!$46:$55,E41)</f>
        <v>0</v>
      </c>
      <c r="AO41" s="457">
        <f>COUNTIF('DERS PROGRAMI'!$98:$106,E41)</f>
        <v>0</v>
      </c>
      <c r="AP41" s="458">
        <f t="shared" si="33"/>
        <v>0</v>
      </c>
      <c r="AQ41" s="459">
        <f t="shared" si="34"/>
        <v>0</v>
      </c>
      <c r="AR41" s="459">
        <f t="shared" si="35"/>
        <v>0</v>
      </c>
      <c r="AS41" s="459">
        <f t="shared" si="36"/>
        <v>0</v>
      </c>
      <c r="AT41" s="460">
        <f t="shared" si="37"/>
        <v>0</v>
      </c>
      <c r="AU41" s="340"/>
      <c r="AV41" s="381">
        <f>COUNTIF('DERS DAĞILIMLARI'!$I:$J,B41)</f>
        <v>6</v>
      </c>
      <c r="AW41" s="382">
        <f>COUNTIF('DERS DAĞILIMLARI'!$I$5:$J$152,B41)</f>
        <v>6</v>
      </c>
      <c r="AX41" s="133">
        <f>COUNTIF('DERS DAĞILIMLARI'!$C$157:$J$188,B41)</f>
        <v>0</v>
      </c>
      <c r="AY41" s="382">
        <f>COUNTIF('DERS DAĞILIMLARI'!$I$193:$I$199,B41)</f>
        <v>0</v>
      </c>
      <c r="AZ41" s="383">
        <f>COUNTIF('DERS DAĞILIMLARI'!$I$209:$I$214,B41)</f>
        <v>0</v>
      </c>
      <c r="BA41" s="345"/>
      <c r="BB41" s="384">
        <f t="shared" si="28"/>
        <v>0</v>
      </c>
      <c r="BC41" s="385">
        <f t="shared" si="29"/>
        <v>6</v>
      </c>
      <c r="BD41" s="348" t="str">
        <f t="shared" si="30"/>
        <v>YANLIŞ</v>
      </c>
      <c r="BE41" s="350">
        <f t="shared" si="31"/>
        <v>0</v>
      </c>
      <c r="BF41" s="351" t="e">
        <f>SUM('DERS DAĞILIMLARI'!BM$221)</f>
        <v>#VALUE!</v>
      </c>
      <c r="BG41" s="352" t="e">
        <f t="shared" si="32"/>
        <v>#VALUE!</v>
      </c>
      <c r="BH41" s="351"/>
      <c r="BI41" s="32" t="str">
        <f>IFERROR(VLOOKUP(B41,'LİSTE-FORMÜLLER'!$B$3:$D$43,3,0),"")</f>
        <v/>
      </c>
      <c r="BJ41" s="351" t="str">
        <f t="shared" si="16"/>
        <v>X&lt;&gt;</v>
      </c>
      <c r="BK41" s="351"/>
      <c r="BL41" s="351" t="e">
        <f>COUNTIF('DERS PROGRAMI'!#REF!,E41)</f>
        <v>#REF!</v>
      </c>
      <c r="BM41" s="351">
        <f>COUNTIF('DERS PROGRAMI'!$E$5:$E$108,E41)</f>
        <v>0</v>
      </c>
      <c r="BN41" s="351" t="e">
        <f>COUNTIF('DERS PROGRAMI'!#REF!,E41)</f>
        <v>#REF!</v>
      </c>
      <c r="BO41" s="351" t="e">
        <f>COUNTIF('DERS PROGRAMI'!#REF!,E41)</f>
        <v>#REF!</v>
      </c>
      <c r="BP41" s="351" t="e">
        <f>COUNTIF('DERS PROGRAMI'!#REF!,E41)</f>
        <v>#REF!</v>
      </c>
      <c r="BQ41" s="351">
        <f>COUNTIF('DERS PROGRAMI'!$J$5:$J$108,E41)</f>
        <v>0</v>
      </c>
      <c r="BR41" s="351" t="e">
        <f>COUNTIF('DERS PROGRAMI'!#REF!,E41)</f>
        <v>#REF!</v>
      </c>
      <c r="BS41" s="351" t="e">
        <f>COUNTIF('DERS PROGRAMI'!#REF!,E41)</f>
        <v>#REF!</v>
      </c>
      <c r="BT41" s="351"/>
      <c r="BU41" s="351"/>
    </row>
    <row r="42" spans="1:73" ht="19.5" customHeight="1">
      <c r="A42" s="1074"/>
      <c r="B42" s="425" t="s">
        <v>111</v>
      </c>
      <c r="C42" s="390">
        <f>COUNTIF('DERS PROGRAMI'!$2:$116,B42)</f>
        <v>0</v>
      </c>
      <c r="D42" s="391">
        <f>COUNTIF('DERS PROGRAMI'!$2:$116,E42)</f>
        <v>0</v>
      </c>
      <c r="E42" s="392">
        <f>IFERROR(VLOOKUP(B42,'LİSTE-FORMÜLLER'!B:C,2,0),"-")</f>
        <v>0</v>
      </c>
      <c r="F42" s="393">
        <f>COUNTIF('DERS PROGRAMI'!$5:$14,B42)</f>
        <v>0</v>
      </c>
      <c r="G42" s="394">
        <f>COUNTIF('DERS PROGRAMI'!$62:$70,B42)</f>
        <v>0</v>
      </c>
      <c r="H42" s="395">
        <f>COUNTIF('DERS PROGRAMI'!$15:$24,B42)</f>
        <v>0</v>
      </c>
      <c r="I42" s="394">
        <f>COUNTIF('DERS PROGRAMI'!$71:$79,B42)</f>
        <v>0</v>
      </c>
      <c r="J42" s="395">
        <f>COUNTIF('DERS PROGRAMI'!$25:$34,B42)</f>
        <v>0</v>
      </c>
      <c r="K42" s="394">
        <f>COUNTIF('DERS PROGRAMI'!$80:$88,B42)</f>
        <v>0</v>
      </c>
      <c r="L42" s="395">
        <f>COUNTIF('DERS PROGRAMI'!$35:$45,B42)</f>
        <v>0</v>
      </c>
      <c r="M42" s="394">
        <f>COUNTIF('DERS PROGRAMI'!$89:$97,B42)</f>
        <v>0</v>
      </c>
      <c r="N42" s="395">
        <f>COUNTIF('DERS PROGRAMI'!$46:$55,B42)</f>
        <v>0</v>
      </c>
      <c r="O42" s="396">
        <f>COUNTIF('DERS PROGRAMI'!$98:$106,B42)</f>
        <v>0</v>
      </c>
      <c r="P42" s="397">
        <f t="shared" si="17"/>
        <v>0</v>
      </c>
      <c r="Q42" s="398">
        <f t="shared" si="18"/>
        <v>0</v>
      </c>
      <c r="R42" s="398">
        <f t="shared" si="19"/>
        <v>0</v>
      </c>
      <c r="S42" s="398">
        <f t="shared" si="20"/>
        <v>0</v>
      </c>
      <c r="T42" s="398">
        <f t="shared" si="21"/>
        <v>0</v>
      </c>
      <c r="U42" s="398">
        <f t="shared" si="22"/>
        <v>0</v>
      </c>
      <c r="V42" s="365" t="e">
        <f>COUNTIF('DERS PROGRAMI'!#REF!,E42)</f>
        <v>#REF!</v>
      </c>
      <c r="W42" s="367" t="e">
        <f>COUNTIF('DERS PROGRAMI'!#REF!,E42)</f>
        <v>#REF!</v>
      </c>
      <c r="X42" s="399">
        <f>COUNTIF('DERS PROGRAMI'!$5:$14,E42)</f>
        <v>0</v>
      </c>
      <c r="Y42" s="400">
        <f>COUNTIF('DERS PROGRAMI'!$62:$70,E42)</f>
        <v>0</v>
      </c>
      <c r="Z42" s="373" t="e">
        <f>COUNTIF('DERS PROGRAMI'!#REF!,E42)</f>
        <v>#REF!</v>
      </c>
      <c r="AA42" s="367" t="e">
        <f>COUNTIF('DERS PROGRAMI'!#REF!,E42)</f>
        <v>#REF!</v>
      </c>
      <c r="AB42" s="399">
        <f>COUNTIF('DERS PROGRAMI'!$15:$24,E42)</f>
        <v>0</v>
      </c>
      <c r="AC42" s="400">
        <f>COUNTIF('DERS PROGRAMI'!$71:$79,E42)</f>
        <v>0</v>
      </c>
      <c r="AD42" s="373" t="e">
        <f>COUNTIF('DERS PROGRAMI'!#REF!,E42)</f>
        <v>#REF!</v>
      </c>
      <c r="AE42" s="367" t="e">
        <f>COUNTIF('DERS PROGRAMI'!#REF!,E42)</f>
        <v>#REF!</v>
      </c>
      <c r="AF42" s="399">
        <f>COUNTIF('DERS PROGRAMI'!$25:$34,E42)</f>
        <v>0</v>
      </c>
      <c r="AG42" s="400">
        <f>COUNTIF('DERS PROGRAMI'!$80:$88,E42)</f>
        <v>0</v>
      </c>
      <c r="AH42" s="373" t="e">
        <f>COUNTIF('DERS PROGRAMI'!#REF!,E42)</f>
        <v>#REF!</v>
      </c>
      <c r="AI42" s="367" t="e">
        <f>COUNTIF('DERS PROGRAMI'!#REF!,E42)</f>
        <v>#REF!</v>
      </c>
      <c r="AJ42" s="399">
        <f>COUNTIF('DERS PROGRAMI'!$35:$45,E42)</f>
        <v>0</v>
      </c>
      <c r="AK42" s="400">
        <f>COUNTIF('DERS PROGRAMI'!$89:$97,E42)</f>
        <v>0</v>
      </c>
      <c r="AL42" s="373" t="e">
        <f>COUNTIF('DERS PROGRAMI'!#REF!,E42)</f>
        <v>#REF!</v>
      </c>
      <c r="AM42" s="367" t="e">
        <f>COUNTIF('DERS PROGRAMI'!#REF!,E42)</f>
        <v>#REF!</v>
      </c>
      <c r="AN42" s="399">
        <f>COUNTIF('DERS PROGRAMI'!$46:$55,E42)</f>
        <v>0</v>
      </c>
      <c r="AO42" s="400">
        <f>COUNTIF('DERS PROGRAMI'!$98:$106,E42)</f>
        <v>0</v>
      </c>
      <c r="AP42" s="401">
        <f t="shared" si="33"/>
        <v>0</v>
      </c>
      <c r="AQ42" s="402">
        <f t="shared" si="34"/>
        <v>0</v>
      </c>
      <c r="AR42" s="402">
        <f t="shared" si="35"/>
        <v>0</v>
      </c>
      <c r="AS42" s="402">
        <f t="shared" si="36"/>
        <v>0</v>
      </c>
      <c r="AT42" s="403">
        <f t="shared" si="37"/>
        <v>0</v>
      </c>
      <c r="AU42" s="340"/>
      <c r="AV42" s="381">
        <f>COUNTIF('DERS DAĞILIMLARI'!$I:$J,B42)</f>
        <v>6</v>
      </c>
      <c r="AW42" s="382">
        <f>COUNTIF('DERS DAĞILIMLARI'!$I$5:$J$152,B42)</f>
        <v>6</v>
      </c>
      <c r="AX42" s="133">
        <f>COUNTIF('DERS DAĞILIMLARI'!$C$157:$J$188,B42)</f>
        <v>0</v>
      </c>
      <c r="AY42" s="382">
        <f>COUNTIF('DERS DAĞILIMLARI'!$I$193:$I$199,B42)</f>
        <v>0</v>
      </c>
      <c r="AZ42" s="383">
        <f>COUNTIF('DERS DAĞILIMLARI'!$I$209:$I$214,B42)</f>
        <v>0</v>
      </c>
      <c r="BA42" s="345"/>
      <c r="BB42" s="384">
        <f t="shared" si="28"/>
        <v>0</v>
      </c>
      <c r="BC42" s="385">
        <f t="shared" si="29"/>
        <v>6</v>
      </c>
      <c r="BD42" s="348" t="str">
        <f t="shared" si="30"/>
        <v>YANLIŞ</v>
      </c>
      <c r="BE42" s="350">
        <f t="shared" si="31"/>
        <v>0</v>
      </c>
      <c r="BF42" s="351" t="e">
        <f>SUM('DERS DAĞILIMLARI'!BN$221)</f>
        <v>#VALUE!</v>
      </c>
      <c r="BG42" s="352" t="e">
        <f t="shared" si="32"/>
        <v>#VALUE!</v>
      </c>
      <c r="BH42" s="351"/>
      <c r="BI42" s="32" t="str">
        <f>IFERROR(VLOOKUP(B42,'LİSTE-FORMÜLLER'!$B$3:$D$43,3,0),"")</f>
        <v/>
      </c>
      <c r="BJ42" s="351" t="str">
        <f t="shared" si="16"/>
        <v>X&lt;&gt;</v>
      </c>
      <c r="BK42" s="351"/>
      <c r="BL42" s="351" t="e">
        <f>COUNTIF('DERS PROGRAMI'!#REF!,E42)</f>
        <v>#REF!</v>
      </c>
      <c r="BM42" s="351">
        <f>COUNTIF('DERS PROGRAMI'!$E$5:$E$108,E42)</f>
        <v>0</v>
      </c>
      <c r="BN42" s="351" t="e">
        <f>COUNTIF('DERS PROGRAMI'!#REF!,E42)</f>
        <v>#REF!</v>
      </c>
      <c r="BO42" s="351" t="e">
        <f>COUNTIF('DERS PROGRAMI'!#REF!,E42)</f>
        <v>#REF!</v>
      </c>
      <c r="BP42" s="351" t="e">
        <f>COUNTIF('DERS PROGRAMI'!#REF!,E42)</f>
        <v>#REF!</v>
      </c>
      <c r="BQ42" s="351">
        <f>COUNTIF('DERS PROGRAMI'!$J$5:$J$108,E42)</f>
        <v>0</v>
      </c>
      <c r="BR42" s="351" t="e">
        <f>COUNTIF('DERS PROGRAMI'!#REF!,E42)</f>
        <v>#REF!</v>
      </c>
      <c r="BS42" s="351" t="e">
        <f>COUNTIF('DERS PROGRAMI'!#REF!,E42)</f>
        <v>#REF!</v>
      </c>
      <c r="BT42" s="351"/>
      <c r="BU42" s="351"/>
    </row>
    <row r="43" spans="1:73" ht="19.5" customHeight="1">
      <c r="A43" s="1074"/>
      <c r="B43" s="444" t="s">
        <v>111</v>
      </c>
      <c r="C43" s="445">
        <f>COUNTIF('DERS PROGRAMI'!$2:$116,B43)</f>
        <v>0</v>
      </c>
      <c r="D43" s="446">
        <f>COUNTIF('DERS PROGRAMI'!$2:$116,E43)</f>
        <v>0</v>
      </c>
      <c r="E43" s="447">
        <f>IFERROR(VLOOKUP(B43,'LİSTE-FORMÜLLER'!B:C,2,0),"-")</f>
        <v>0</v>
      </c>
      <c r="F43" s="449">
        <f>COUNTIF('DERS PROGRAMI'!$5:$14,B43)</f>
        <v>0</v>
      </c>
      <c r="G43" s="450">
        <f>COUNTIF('DERS PROGRAMI'!$62:$70,B43)</f>
        <v>0</v>
      </c>
      <c r="H43" s="451">
        <f>COUNTIF('DERS PROGRAMI'!$15:$24,B43)</f>
        <v>0</v>
      </c>
      <c r="I43" s="450">
        <f>COUNTIF('DERS PROGRAMI'!$71:$79,B43)</f>
        <v>0</v>
      </c>
      <c r="J43" s="451">
        <f>COUNTIF('DERS PROGRAMI'!$25:$34,B43)</f>
        <v>0</v>
      </c>
      <c r="K43" s="450">
        <f>COUNTIF('DERS PROGRAMI'!$80:$88,B43)</f>
        <v>0</v>
      </c>
      <c r="L43" s="451">
        <f>COUNTIF('DERS PROGRAMI'!$35:$45,B43)</f>
        <v>0</v>
      </c>
      <c r="M43" s="450">
        <f>COUNTIF('DERS PROGRAMI'!$89:$97,B43)</f>
        <v>0</v>
      </c>
      <c r="N43" s="451">
        <f>COUNTIF('DERS PROGRAMI'!$46:$55,B43)</f>
        <v>0</v>
      </c>
      <c r="O43" s="453">
        <f>COUNTIF('DERS PROGRAMI'!$98:$106,B43)</f>
        <v>0</v>
      </c>
      <c r="P43" s="454">
        <f t="shared" si="17"/>
        <v>0</v>
      </c>
      <c r="Q43" s="455">
        <f t="shared" si="18"/>
        <v>0</v>
      </c>
      <c r="R43" s="455">
        <f t="shared" si="19"/>
        <v>0</v>
      </c>
      <c r="S43" s="455">
        <f t="shared" si="20"/>
        <v>0</v>
      </c>
      <c r="T43" s="455">
        <f t="shared" si="21"/>
        <v>0</v>
      </c>
      <c r="U43" s="455">
        <f t="shared" si="22"/>
        <v>0</v>
      </c>
      <c r="V43" s="365" t="e">
        <f>COUNTIF('DERS PROGRAMI'!#REF!,E43)</f>
        <v>#REF!</v>
      </c>
      <c r="W43" s="367" t="e">
        <f>COUNTIF('DERS PROGRAMI'!#REF!,E43)</f>
        <v>#REF!</v>
      </c>
      <c r="X43" s="456">
        <f>COUNTIF('DERS PROGRAMI'!$5:$14,E43)</f>
        <v>0</v>
      </c>
      <c r="Y43" s="457">
        <f>COUNTIF('DERS PROGRAMI'!$62:$70,E43)</f>
        <v>0</v>
      </c>
      <c r="Z43" s="373" t="e">
        <f>COUNTIF('DERS PROGRAMI'!#REF!,E43)</f>
        <v>#REF!</v>
      </c>
      <c r="AA43" s="367" t="e">
        <f>COUNTIF('DERS PROGRAMI'!#REF!,E43)</f>
        <v>#REF!</v>
      </c>
      <c r="AB43" s="456">
        <f>COUNTIF('DERS PROGRAMI'!$15:$24,E43)</f>
        <v>0</v>
      </c>
      <c r="AC43" s="457">
        <f>COUNTIF('DERS PROGRAMI'!$71:$79,E43)</f>
        <v>0</v>
      </c>
      <c r="AD43" s="373" t="e">
        <f>COUNTIF('DERS PROGRAMI'!#REF!,E43)</f>
        <v>#REF!</v>
      </c>
      <c r="AE43" s="367" t="e">
        <f>COUNTIF('DERS PROGRAMI'!#REF!,E43)</f>
        <v>#REF!</v>
      </c>
      <c r="AF43" s="456">
        <f>COUNTIF('DERS PROGRAMI'!$25:$34,E43)</f>
        <v>0</v>
      </c>
      <c r="AG43" s="457">
        <f>COUNTIF('DERS PROGRAMI'!$80:$88,E43)</f>
        <v>0</v>
      </c>
      <c r="AH43" s="373" t="e">
        <f>COUNTIF('DERS PROGRAMI'!#REF!,E43)</f>
        <v>#REF!</v>
      </c>
      <c r="AI43" s="367" t="e">
        <f>COUNTIF('DERS PROGRAMI'!#REF!,E43)</f>
        <v>#REF!</v>
      </c>
      <c r="AJ43" s="456">
        <f>COUNTIF('DERS PROGRAMI'!$35:$45,E43)</f>
        <v>0</v>
      </c>
      <c r="AK43" s="457">
        <f>COUNTIF('DERS PROGRAMI'!$89:$97,E43)</f>
        <v>0</v>
      </c>
      <c r="AL43" s="373" t="e">
        <f>COUNTIF('DERS PROGRAMI'!#REF!,E43)</f>
        <v>#REF!</v>
      </c>
      <c r="AM43" s="367" t="e">
        <f>COUNTIF('DERS PROGRAMI'!#REF!,E43)</f>
        <v>#REF!</v>
      </c>
      <c r="AN43" s="456">
        <f>COUNTIF('DERS PROGRAMI'!$46:$55,E43)</f>
        <v>0</v>
      </c>
      <c r="AO43" s="457">
        <f>COUNTIF('DERS PROGRAMI'!$98:$106,E43)</f>
        <v>0</v>
      </c>
      <c r="AP43" s="458">
        <f t="shared" si="33"/>
        <v>0</v>
      </c>
      <c r="AQ43" s="459">
        <f t="shared" si="34"/>
        <v>0</v>
      </c>
      <c r="AR43" s="459">
        <f t="shared" si="35"/>
        <v>0</v>
      </c>
      <c r="AS43" s="459">
        <f t="shared" si="36"/>
        <v>0</v>
      </c>
      <c r="AT43" s="460">
        <f t="shared" si="37"/>
        <v>0</v>
      </c>
      <c r="AU43" s="340"/>
      <c r="AV43" s="381">
        <f>COUNTIF('DERS DAĞILIMLARI'!$I:$J,B43)</f>
        <v>6</v>
      </c>
      <c r="AW43" s="382">
        <f>COUNTIF('DERS DAĞILIMLARI'!$I$5:$J$152,B43)</f>
        <v>6</v>
      </c>
      <c r="AX43" s="133">
        <f>COUNTIF('DERS DAĞILIMLARI'!$C$157:$J$188,B43)</f>
        <v>0</v>
      </c>
      <c r="AY43" s="382">
        <f>COUNTIF('DERS DAĞILIMLARI'!$I$193:$I$199,B43)</f>
        <v>0</v>
      </c>
      <c r="AZ43" s="383">
        <f>COUNTIF('DERS DAĞILIMLARI'!$I$209:$I$214,B43)</f>
        <v>0</v>
      </c>
      <c r="BA43" s="345"/>
      <c r="BB43" s="384">
        <f t="shared" si="28"/>
        <v>0</v>
      </c>
      <c r="BC43" s="385">
        <f t="shared" si="29"/>
        <v>6</v>
      </c>
      <c r="BD43" s="348" t="str">
        <f t="shared" si="30"/>
        <v>YANLIŞ</v>
      </c>
      <c r="BE43" s="350">
        <f t="shared" si="31"/>
        <v>0</v>
      </c>
      <c r="BF43" s="351" t="e">
        <f>SUM('DERS DAĞILIMLARI'!BO$221)</f>
        <v>#VALUE!</v>
      </c>
      <c r="BG43" s="352" t="e">
        <f t="shared" si="32"/>
        <v>#VALUE!</v>
      </c>
      <c r="BH43" s="351"/>
      <c r="BI43" s="32" t="str">
        <f>IFERROR(VLOOKUP(B43,'LİSTE-FORMÜLLER'!$B$3:$D$43,3,0),"")</f>
        <v/>
      </c>
      <c r="BJ43" s="351" t="str">
        <f t="shared" si="16"/>
        <v>X&lt;&gt;</v>
      </c>
      <c r="BK43" s="351"/>
      <c r="BL43" s="351" t="e">
        <f>COUNTIF('DERS PROGRAMI'!#REF!,E43)</f>
        <v>#REF!</v>
      </c>
      <c r="BM43" s="351">
        <f>COUNTIF('DERS PROGRAMI'!$E$5:$E$108,E43)</f>
        <v>0</v>
      </c>
      <c r="BN43" s="351" t="e">
        <f>COUNTIF('DERS PROGRAMI'!#REF!,E43)</f>
        <v>#REF!</v>
      </c>
      <c r="BO43" s="351" t="e">
        <f>COUNTIF('DERS PROGRAMI'!#REF!,E43)</f>
        <v>#REF!</v>
      </c>
      <c r="BP43" s="351" t="e">
        <f>COUNTIF('DERS PROGRAMI'!#REF!,E43)</f>
        <v>#REF!</v>
      </c>
      <c r="BQ43" s="351">
        <f>COUNTIF('DERS PROGRAMI'!$J$5:$J$108,E43)</f>
        <v>0</v>
      </c>
      <c r="BR43" s="351" t="e">
        <f>COUNTIF('DERS PROGRAMI'!#REF!,E43)</f>
        <v>#REF!</v>
      </c>
      <c r="BS43" s="351" t="e">
        <f>COUNTIF('DERS PROGRAMI'!#REF!,E43)</f>
        <v>#REF!</v>
      </c>
      <c r="BT43" s="351"/>
      <c r="BU43" s="351"/>
    </row>
    <row r="44" spans="1:73" ht="19.5" customHeight="1">
      <c r="A44" s="1074"/>
      <c r="B44" s="425" t="s">
        <v>111</v>
      </c>
      <c r="C44" s="390">
        <f>COUNTIF('DERS PROGRAMI'!$2:$116,B44)</f>
        <v>0</v>
      </c>
      <c r="D44" s="391">
        <f>COUNTIF('DERS PROGRAMI'!$2:$116,E44)</f>
        <v>0</v>
      </c>
      <c r="E44" s="392">
        <f>IFERROR(VLOOKUP(B44,'LİSTE-FORMÜLLER'!B:C,2,0),"-")</f>
        <v>0</v>
      </c>
      <c r="F44" s="393">
        <f>COUNTIF('DERS PROGRAMI'!$5:$14,B44)</f>
        <v>0</v>
      </c>
      <c r="G44" s="394">
        <f>COUNTIF('DERS PROGRAMI'!$62:$70,B44)</f>
        <v>0</v>
      </c>
      <c r="H44" s="395">
        <f>COUNTIF('DERS PROGRAMI'!$15:$24,B44)</f>
        <v>0</v>
      </c>
      <c r="I44" s="394">
        <f>COUNTIF('DERS PROGRAMI'!$71:$79,B44)</f>
        <v>0</v>
      </c>
      <c r="J44" s="395">
        <f>COUNTIF('DERS PROGRAMI'!$25:$34,B44)</f>
        <v>0</v>
      </c>
      <c r="K44" s="394">
        <f>COUNTIF('DERS PROGRAMI'!$80:$88,B44)</f>
        <v>0</v>
      </c>
      <c r="L44" s="395">
        <f>COUNTIF('DERS PROGRAMI'!$35:$45,B44)</f>
        <v>0</v>
      </c>
      <c r="M44" s="394">
        <f>COUNTIF('DERS PROGRAMI'!$89:$97,B44)</f>
        <v>0</v>
      </c>
      <c r="N44" s="395">
        <f>COUNTIF('DERS PROGRAMI'!$46:$55,B44)</f>
        <v>0</v>
      </c>
      <c r="O44" s="396">
        <f>COUNTIF('DERS PROGRAMI'!$98:$106,B44)</f>
        <v>0</v>
      </c>
      <c r="P44" s="397">
        <f t="shared" si="17"/>
        <v>0</v>
      </c>
      <c r="Q44" s="398">
        <f t="shared" si="18"/>
        <v>0</v>
      </c>
      <c r="R44" s="398">
        <f t="shared" si="19"/>
        <v>0</v>
      </c>
      <c r="S44" s="398">
        <f t="shared" si="20"/>
        <v>0</v>
      </c>
      <c r="T44" s="398">
        <f t="shared" si="21"/>
        <v>0</v>
      </c>
      <c r="U44" s="398">
        <f t="shared" si="22"/>
        <v>0</v>
      </c>
      <c r="V44" s="365" t="e">
        <f>COUNTIF('DERS PROGRAMI'!#REF!,E44)</f>
        <v>#REF!</v>
      </c>
      <c r="W44" s="367" t="e">
        <f>COUNTIF('DERS PROGRAMI'!#REF!,E44)</f>
        <v>#REF!</v>
      </c>
      <c r="X44" s="399">
        <f>COUNTIF('DERS PROGRAMI'!$5:$14,E44)</f>
        <v>0</v>
      </c>
      <c r="Y44" s="400">
        <f>COUNTIF('DERS PROGRAMI'!$62:$70,E44)</f>
        <v>0</v>
      </c>
      <c r="Z44" s="373" t="e">
        <f>COUNTIF('DERS PROGRAMI'!#REF!,E44)</f>
        <v>#REF!</v>
      </c>
      <c r="AA44" s="367" t="e">
        <f>COUNTIF('DERS PROGRAMI'!#REF!,E44)</f>
        <v>#REF!</v>
      </c>
      <c r="AB44" s="399">
        <f>COUNTIF('DERS PROGRAMI'!$15:$24,E44)</f>
        <v>0</v>
      </c>
      <c r="AC44" s="400">
        <f>COUNTIF('DERS PROGRAMI'!$71:$79,E44)</f>
        <v>0</v>
      </c>
      <c r="AD44" s="373" t="e">
        <f>COUNTIF('DERS PROGRAMI'!#REF!,E44)</f>
        <v>#REF!</v>
      </c>
      <c r="AE44" s="367" t="e">
        <f>COUNTIF('DERS PROGRAMI'!#REF!,E44)</f>
        <v>#REF!</v>
      </c>
      <c r="AF44" s="399">
        <f>COUNTIF('DERS PROGRAMI'!$25:$34,E44)</f>
        <v>0</v>
      </c>
      <c r="AG44" s="400">
        <f>COUNTIF('DERS PROGRAMI'!$80:$88,E44)</f>
        <v>0</v>
      </c>
      <c r="AH44" s="373" t="e">
        <f>COUNTIF('DERS PROGRAMI'!#REF!,E44)</f>
        <v>#REF!</v>
      </c>
      <c r="AI44" s="367" t="e">
        <f>COUNTIF('DERS PROGRAMI'!#REF!,E44)</f>
        <v>#REF!</v>
      </c>
      <c r="AJ44" s="399">
        <f>COUNTIF('DERS PROGRAMI'!$35:$45,E44)</f>
        <v>0</v>
      </c>
      <c r="AK44" s="400">
        <f>COUNTIF('DERS PROGRAMI'!$89:$97,E44)</f>
        <v>0</v>
      </c>
      <c r="AL44" s="373" t="e">
        <f>COUNTIF('DERS PROGRAMI'!#REF!,E44)</f>
        <v>#REF!</v>
      </c>
      <c r="AM44" s="367" t="e">
        <f>COUNTIF('DERS PROGRAMI'!#REF!,E44)</f>
        <v>#REF!</v>
      </c>
      <c r="AN44" s="399">
        <f>COUNTIF('DERS PROGRAMI'!$46:$55,E44)</f>
        <v>0</v>
      </c>
      <c r="AO44" s="400">
        <f>COUNTIF('DERS PROGRAMI'!$98:$106,E44)</f>
        <v>0</v>
      </c>
      <c r="AP44" s="401">
        <f t="shared" si="33"/>
        <v>0</v>
      </c>
      <c r="AQ44" s="402">
        <f t="shared" si="34"/>
        <v>0</v>
      </c>
      <c r="AR44" s="402">
        <f t="shared" si="35"/>
        <v>0</v>
      </c>
      <c r="AS44" s="402">
        <f t="shared" si="36"/>
        <v>0</v>
      </c>
      <c r="AT44" s="403">
        <f t="shared" si="37"/>
        <v>0</v>
      </c>
      <c r="AU44" s="340"/>
      <c r="AV44" s="381">
        <f>COUNTIF('DERS DAĞILIMLARI'!$I:$J,B44)</f>
        <v>6</v>
      </c>
      <c r="AW44" s="382">
        <f>COUNTIF('DERS DAĞILIMLARI'!$I$5:$J$152,B44)</f>
        <v>6</v>
      </c>
      <c r="AX44" s="133">
        <f>COUNTIF('DERS DAĞILIMLARI'!$C$157:$J$188,B44)</f>
        <v>0</v>
      </c>
      <c r="AY44" s="382">
        <f>COUNTIF('DERS DAĞILIMLARI'!$I$193:$I$199,B44)</f>
        <v>0</v>
      </c>
      <c r="AZ44" s="383">
        <f>COUNTIF('DERS DAĞILIMLARI'!$I$209:$I$214,B44)</f>
        <v>0</v>
      </c>
      <c r="BA44" s="345"/>
      <c r="BB44" s="384">
        <f t="shared" si="28"/>
        <v>0</v>
      </c>
      <c r="BC44" s="385">
        <f t="shared" si="29"/>
        <v>6</v>
      </c>
      <c r="BD44" s="348" t="str">
        <f t="shared" si="30"/>
        <v>YANLIŞ</v>
      </c>
      <c r="BE44" s="350">
        <f t="shared" si="31"/>
        <v>0</v>
      </c>
      <c r="BF44" s="351" t="e">
        <f>SUM('DERS DAĞILIMLARI'!BP$221)</f>
        <v>#VALUE!</v>
      </c>
      <c r="BG44" s="352" t="e">
        <f t="shared" si="32"/>
        <v>#VALUE!</v>
      </c>
      <c r="BH44" s="351"/>
      <c r="BI44" s="32" t="str">
        <f>IFERROR(VLOOKUP(B44,'LİSTE-FORMÜLLER'!$B$3:$D$43,3,0),"")</f>
        <v/>
      </c>
      <c r="BJ44" s="351" t="str">
        <f t="shared" si="16"/>
        <v>X&lt;&gt;</v>
      </c>
      <c r="BK44" s="351"/>
      <c r="BL44" s="351" t="e">
        <f>COUNTIF('DERS PROGRAMI'!#REF!,E44)</f>
        <v>#REF!</v>
      </c>
      <c r="BM44" s="351">
        <f>COUNTIF('DERS PROGRAMI'!$E$5:$E$108,E44)</f>
        <v>0</v>
      </c>
      <c r="BN44" s="351" t="e">
        <f>COUNTIF('DERS PROGRAMI'!#REF!,E44)</f>
        <v>#REF!</v>
      </c>
      <c r="BO44" s="351" t="e">
        <f>COUNTIF('DERS PROGRAMI'!#REF!,E44)</f>
        <v>#REF!</v>
      </c>
      <c r="BP44" s="351" t="e">
        <f>COUNTIF('DERS PROGRAMI'!#REF!,E44)</f>
        <v>#REF!</v>
      </c>
      <c r="BQ44" s="351">
        <f>COUNTIF('DERS PROGRAMI'!$J$5:$J$108,E44)</f>
        <v>0</v>
      </c>
      <c r="BR44" s="351" t="e">
        <f>COUNTIF('DERS PROGRAMI'!#REF!,E44)</f>
        <v>#REF!</v>
      </c>
      <c r="BS44" s="351" t="e">
        <f>COUNTIF('DERS PROGRAMI'!#REF!,E44)</f>
        <v>#REF!</v>
      </c>
      <c r="BT44" s="351"/>
      <c r="BU44" s="351"/>
    </row>
    <row r="45" spans="1:73" ht="19.5" customHeight="1">
      <c r="A45" s="1074"/>
      <c r="B45" s="444" t="s">
        <v>111</v>
      </c>
      <c r="C45" s="445">
        <f>COUNTIF('DERS PROGRAMI'!$2:$116,B45)</f>
        <v>0</v>
      </c>
      <c r="D45" s="446">
        <f>COUNTIF('DERS PROGRAMI'!$2:$116,E45)</f>
        <v>0</v>
      </c>
      <c r="E45" s="447">
        <f>IFERROR(VLOOKUP(B45,'LİSTE-FORMÜLLER'!B:C,2,0),"-")</f>
        <v>0</v>
      </c>
      <c r="F45" s="449">
        <f>COUNTIF('DERS PROGRAMI'!$5:$14,B45)</f>
        <v>0</v>
      </c>
      <c r="G45" s="450">
        <f>COUNTIF('DERS PROGRAMI'!$62:$70,B45)</f>
        <v>0</v>
      </c>
      <c r="H45" s="451">
        <f>COUNTIF('DERS PROGRAMI'!$15:$24,B45)</f>
        <v>0</v>
      </c>
      <c r="I45" s="450">
        <f>COUNTIF('DERS PROGRAMI'!$71:$79,B45)</f>
        <v>0</v>
      </c>
      <c r="J45" s="451">
        <f>COUNTIF('DERS PROGRAMI'!$25:$34,B45)</f>
        <v>0</v>
      </c>
      <c r="K45" s="450">
        <f>COUNTIF('DERS PROGRAMI'!$80:$88,B45)</f>
        <v>0</v>
      </c>
      <c r="L45" s="451">
        <f>COUNTIF('DERS PROGRAMI'!$35:$45,B45)</f>
        <v>0</v>
      </c>
      <c r="M45" s="450">
        <f>COUNTIF('DERS PROGRAMI'!$89:$97,B45)</f>
        <v>0</v>
      </c>
      <c r="N45" s="451">
        <f>COUNTIF('DERS PROGRAMI'!$46:$55,B45)</f>
        <v>0</v>
      </c>
      <c r="O45" s="453">
        <f>COUNTIF('DERS PROGRAMI'!$98:$106,B45)</f>
        <v>0</v>
      </c>
      <c r="P45" s="454">
        <f t="shared" si="17"/>
        <v>0</v>
      </c>
      <c r="Q45" s="455">
        <f t="shared" si="18"/>
        <v>0</v>
      </c>
      <c r="R45" s="455">
        <f t="shared" si="19"/>
        <v>0</v>
      </c>
      <c r="S45" s="455">
        <f t="shared" si="20"/>
        <v>0</v>
      </c>
      <c r="T45" s="455">
        <f t="shared" si="21"/>
        <v>0</v>
      </c>
      <c r="U45" s="455">
        <f t="shared" si="22"/>
        <v>0</v>
      </c>
      <c r="V45" s="365" t="e">
        <f>COUNTIF('DERS PROGRAMI'!#REF!,E45)</f>
        <v>#REF!</v>
      </c>
      <c r="W45" s="367" t="e">
        <f>COUNTIF('DERS PROGRAMI'!#REF!,E45)</f>
        <v>#REF!</v>
      </c>
      <c r="X45" s="456">
        <f>COUNTIF('DERS PROGRAMI'!$5:$14,E45)</f>
        <v>0</v>
      </c>
      <c r="Y45" s="457">
        <f>COUNTIF('DERS PROGRAMI'!$62:$70,E45)</f>
        <v>0</v>
      </c>
      <c r="Z45" s="373" t="e">
        <f>COUNTIF('DERS PROGRAMI'!#REF!,E45)</f>
        <v>#REF!</v>
      </c>
      <c r="AA45" s="367" t="e">
        <f>COUNTIF('DERS PROGRAMI'!#REF!,E45)</f>
        <v>#REF!</v>
      </c>
      <c r="AB45" s="456">
        <f>COUNTIF('DERS PROGRAMI'!$15:$24,E45)</f>
        <v>0</v>
      </c>
      <c r="AC45" s="457">
        <f>COUNTIF('DERS PROGRAMI'!$71:$79,E45)</f>
        <v>0</v>
      </c>
      <c r="AD45" s="373" t="e">
        <f>COUNTIF('DERS PROGRAMI'!#REF!,E45)</f>
        <v>#REF!</v>
      </c>
      <c r="AE45" s="367" t="e">
        <f>COUNTIF('DERS PROGRAMI'!#REF!,E45)</f>
        <v>#REF!</v>
      </c>
      <c r="AF45" s="456">
        <f>COUNTIF('DERS PROGRAMI'!$25:$34,E45)</f>
        <v>0</v>
      </c>
      <c r="AG45" s="457">
        <f>COUNTIF('DERS PROGRAMI'!$80:$88,E45)</f>
        <v>0</v>
      </c>
      <c r="AH45" s="373" t="e">
        <f>COUNTIF('DERS PROGRAMI'!#REF!,E45)</f>
        <v>#REF!</v>
      </c>
      <c r="AI45" s="367" t="e">
        <f>COUNTIF('DERS PROGRAMI'!#REF!,E45)</f>
        <v>#REF!</v>
      </c>
      <c r="AJ45" s="456">
        <f>COUNTIF('DERS PROGRAMI'!$35:$45,E45)</f>
        <v>0</v>
      </c>
      <c r="AK45" s="457">
        <f>COUNTIF('DERS PROGRAMI'!$89:$97,E45)</f>
        <v>0</v>
      </c>
      <c r="AL45" s="373" t="e">
        <f>COUNTIF('DERS PROGRAMI'!#REF!,E45)</f>
        <v>#REF!</v>
      </c>
      <c r="AM45" s="367" t="e">
        <f>COUNTIF('DERS PROGRAMI'!#REF!,E45)</f>
        <v>#REF!</v>
      </c>
      <c r="AN45" s="456">
        <f>COUNTIF('DERS PROGRAMI'!$46:$55,E45)</f>
        <v>0</v>
      </c>
      <c r="AO45" s="457">
        <f>COUNTIF('DERS PROGRAMI'!$98:$106,E45)</f>
        <v>0</v>
      </c>
      <c r="AP45" s="458">
        <f t="shared" si="33"/>
        <v>0</v>
      </c>
      <c r="AQ45" s="459">
        <f t="shared" si="34"/>
        <v>0</v>
      </c>
      <c r="AR45" s="459">
        <f t="shared" si="35"/>
        <v>0</v>
      </c>
      <c r="AS45" s="459">
        <f t="shared" si="36"/>
        <v>0</v>
      </c>
      <c r="AT45" s="460">
        <f t="shared" si="37"/>
        <v>0</v>
      </c>
      <c r="AU45" s="340"/>
      <c r="AV45" s="381">
        <f>COUNTIF('DERS DAĞILIMLARI'!$I:$J,B45)</f>
        <v>6</v>
      </c>
      <c r="AW45" s="382">
        <f>COUNTIF('DERS DAĞILIMLARI'!$I$5:$J$152,B45)</f>
        <v>6</v>
      </c>
      <c r="AX45" s="133">
        <f>COUNTIF('DERS DAĞILIMLARI'!$C$157:$J$188,B45)</f>
        <v>0</v>
      </c>
      <c r="AY45" s="382">
        <f>COUNTIF('DERS DAĞILIMLARI'!$I$193:$I$199,B45)</f>
        <v>0</v>
      </c>
      <c r="AZ45" s="383">
        <f>COUNTIF('DERS DAĞILIMLARI'!$I$209:$I$214,B45)</f>
        <v>0</v>
      </c>
      <c r="BA45" s="345"/>
      <c r="BB45" s="384">
        <f t="shared" si="28"/>
        <v>0</v>
      </c>
      <c r="BC45" s="385">
        <f t="shared" si="29"/>
        <v>6</v>
      </c>
      <c r="BD45" s="348" t="str">
        <f t="shared" si="30"/>
        <v>YANLIŞ</v>
      </c>
      <c r="BE45" s="350">
        <f t="shared" si="31"/>
        <v>0</v>
      </c>
      <c r="BF45" s="351" t="e">
        <f>SUM('DERS DAĞILIMLARI'!BQ$221)</f>
        <v>#VALUE!</v>
      </c>
      <c r="BG45" s="352" t="e">
        <f t="shared" si="32"/>
        <v>#VALUE!</v>
      </c>
      <c r="BH45" s="351"/>
      <c r="BI45" s="32" t="str">
        <f>IFERROR(VLOOKUP(B45,'LİSTE-FORMÜLLER'!$B$3:$D$43,3,0),"")</f>
        <v/>
      </c>
      <c r="BJ45" s="351" t="str">
        <f t="shared" si="16"/>
        <v>X&lt;&gt;</v>
      </c>
      <c r="BK45" s="351"/>
      <c r="BL45" s="351" t="e">
        <f>COUNTIF('DERS PROGRAMI'!#REF!,E45)</f>
        <v>#REF!</v>
      </c>
      <c r="BM45" s="351">
        <f>COUNTIF('DERS PROGRAMI'!$E$5:$E$108,E45)</f>
        <v>0</v>
      </c>
      <c r="BN45" s="351" t="e">
        <f>COUNTIF('DERS PROGRAMI'!#REF!,E45)</f>
        <v>#REF!</v>
      </c>
      <c r="BO45" s="351" t="e">
        <f>COUNTIF('DERS PROGRAMI'!#REF!,E45)</f>
        <v>#REF!</v>
      </c>
      <c r="BP45" s="351" t="e">
        <f>COUNTIF('DERS PROGRAMI'!#REF!,E45)</f>
        <v>#REF!</v>
      </c>
      <c r="BQ45" s="351">
        <f>COUNTIF('DERS PROGRAMI'!$J$5:$J$108,E45)</f>
        <v>0</v>
      </c>
      <c r="BR45" s="351" t="e">
        <f>COUNTIF('DERS PROGRAMI'!#REF!,E45)</f>
        <v>#REF!</v>
      </c>
      <c r="BS45" s="351" t="e">
        <f>COUNTIF('DERS PROGRAMI'!#REF!,E45)</f>
        <v>#REF!</v>
      </c>
      <c r="BT45" s="351"/>
      <c r="BU45" s="351"/>
    </row>
    <row r="46" spans="1:73" ht="19.5" customHeight="1">
      <c r="A46" s="1074"/>
      <c r="B46" s="425" t="s">
        <v>111</v>
      </c>
      <c r="C46" s="390">
        <f>COUNTIF('DERS PROGRAMI'!$2:$116,B46)</f>
        <v>0</v>
      </c>
      <c r="D46" s="391">
        <f>COUNTIF('DERS PROGRAMI'!$2:$116,E46)</f>
        <v>0</v>
      </c>
      <c r="E46" s="392">
        <f>IFERROR(VLOOKUP(B46,'LİSTE-FORMÜLLER'!B:C,2,0),"-")</f>
        <v>0</v>
      </c>
      <c r="F46" s="393">
        <f>COUNTIF('DERS PROGRAMI'!$5:$14,B46)</f>
        <v>0</v>
      </c>
      <c r="G46" s="394">
        <f>COUNTIF('DERS PROGRAMI'!$62:$70,B46)</f>
        <v>0</v>
      </c>
      <c r="H46" s="395">
        <f>COUNTIF('DERS PROGRAMI'!$15:$24,B46)</f>
        <v>0</v>
      </c>
      <c r="I46" s="394">
        <f>COUNTIF('DERS PROGRAMI'!$71:$79,B46)</f>
        <v>0</v>
      </c>
      <c r="J46" s="395">
        <f>COUNTIF('DERS PROGRAMI'!$25:$34,B46)</f>
        <v>0</v>
      </c>
      <c r="K46" s="394">
        <f>COUNTIF('DERS PROGRAMI'!$80:$88,B46)</f>
        <v>0</v>
      </c>
      <c r="L46" s="395">
        <f>COUNTIF('DERS PROGRAMI'!$35:$45,B46)</f>
        <v>0</v>
      </c>
      <c r="M46" s="394">
        <f>COUNTIF('DERS PROGRAMI'!$89:$97,B46)</f>
        <v>0</v>
      </c>
      <c r="N46" s="395">
        <f>COUNTIF('DERS PROGRAMI'!$46:$55,B46)</f>
        <v>0</v>
      </c>
      <c r="O46" s="396">
        <f>COUNTIF('DERS PROGRAMI'!$98:$106,B46)</f>
        <v>0</v>
      </c>
      <c r="P46" s="397">
        <f t="shared" si="17"/>
        <v>0</v>
      </c>
      <c r="Q46" s="398">
        <f t="shared" si="18"/>
        <v>0</v>
      </c>
      <c r="R46" s="398">
        <f t="shared" si="19"/>
        <v>0</v>
      </c>
      <c r="S46" s="398">
        <f t="shared" si="20"/>
        <v>0</v>
      </c>
      <c r="T46" s="398">
        <f t="shared" si="21"/>
        <v>0</v>
      </c>
      <c r="U46" s="398">
        <f t="shared" si="22"/>
        <v>0</v>
      </c>
      <c r="V46" s="365" t="e">
        <f>COUNTIF('DERS PROGRAMI'!#REF!,E46)</f>
        <v>#REF!</v>
      </c>
      <c r="W46" s="367" t="e">
        <f>COUNTIF('DERS PROGRAMI'!#REF!,E46)</f>
        <v>#REF!</v>
      </c>
      <c r="X46" s="399">
        <f>COUNTIF('DERS PROGRAMI'!$5:$14,E46)</f>
        <v>0</v>
      </c>
      <c r="Y46" s="400">
        <f>COUNTIF('DERS PROGRAMI'!$62:$70,E46)</f>
        <v>0</v>
      </c>
      <c r="Z46" s="373" t="e">
        <f>COUNTIF('DERS PROGRAMI'!#REF!,E46)</f>
        <v>#REF!</v>
      </c>
      <c r="AA46" s="367" t="e">
        <f>COUNTIF('DERS PROGRAMI'!#REF!,E46)</f>
        <v>#REF!</v>
      </c>
      <c r="AB46" s="399">
        <f>COUNTIF('DERS PROGRAMI'!$15:$24,E46)</f>
        <v>0</v>
      </c>
      <c r="AC46" s="400">
        <f>COUNTIF('DERS PROGRAMI'!$71:$79,E46)</f>
        <v>0</v>
      </c>
      <c r="AD46" s="373" t="e">
        <f>COUNTIF('DERS PROGRAMI'!#REF!,E46)</f>
        <v>#REF!</v>
      </c>
      <c r="AE46" s="367" t="e">
        <f>COUNTIF('DERS PROGRAMI'!#REF!,E46)</f>
        <v>#REF!</v>
      </c>
      <c r="AF46" s="399">
        <f>COUNTIF('DERS PROGRAMI'!$25:$34,E46)</f>
        <v>0</v>
      </c>
      <c r="AG46" s="400">
        <f>COUNTIF('DERS PROGRAMI'!$80:$88,E46)</f>
        <v>0</v>
      </c>
      <c r="AH46" s="373" t="e">
        <f>COUNTIF('DERS PROGRAMI'!#REF!,E46)</f>
        <v>#REF!</v>
      </c>
      <c r="AI46" s="367" t="e">
        <f>COUNTIF('DERS PROGRAMI'!#REF!,E46)</f>
        <v>#REF!</v>
      </c>
      <c r="AJ46" s="399">
        <f>COUNTIF('DERS PROGRAMI'!$35:$45,E46)</f>
        <v>0</v>
      </c>
      <c r="AK46" s="400">
        <f>COUNTIF('DERS PROGRAMI'!$89:$97,E46)</f>
        <v>0</v>
      </c>
      <c r="AL46" s="373" t="e">
        <f>COUNTIF('DERS PROGRAMI'!#REF!,E46)</f>
        <v>#REF!</v>
      </c>
      <c r="AM46" s="367" t="e">
        <f>COUNTIF('DERS PROGRAMI'!#REF!,E46)</f>
        <v>#REF!</v>
      </c>
      <c r="AN46" s="399">
        <f>COUNTIF('DERS PROGRAMI'!$46:$55,E46)</f>
        <v>0</v>
      </c>
      <c r="AO46" s="400">
        <f>COUNTIF('DERS PROGRAMI'!$98:$106,E46)</f>
        <v>0</v>
      </c>
      <c r="AP46" s="401">
        <f t="shared" si="33"/>
        <v>0</v>
      </c>
      <c r="AQ46" s="402">
        <f t="shared" si="34"/>
        <v>0</v>
      </c>
      <c r="AR46" s="402">
        <f t="shared" si="35"/>
        <v>0</v>
      </c>
      <c r="AS46" s="402">
        <f t="shared" si="36"/>
        <v>0</v>
      </c>
      <c r="AT46" s="403">
        <f t="shared" si="37"/>
        <v>0</v>
      </c>
      <c r="AU46" s="340"/>
      <c r="AV46" s="381">
        <f>COUNTIF('DERS DAĞILIMLARI'!$I:$J,B46)</f>
        <v>6</v>
      </c>
      <c r="AW46" s="382">
        <f>COUNTIF('DERS DAĞILIMLARI'!$I$5:$J$152,B46)</f>
        <v>6</v>
      </c>
      <c r="AX46" s="133">
        <f>COUNTIF('DERS DAĞILIMLARI'!$C$157:$J$188,B46)</f>
        <v>0</v>
      </c>
      <c r="AY46" s="382">
        <f>COUNTIF('DERS DAĞILIMLARI'!$I$193:$I$199,B46)</f>
        <v>0</v>
      </c>
      <c r="AZ46" s="383">
        <f>COUNTIF('DERS DAĞILIMLARI'!$I$209:$I$214,B46)</f>
        <v>0</v>
      </c>
      <c r="BA46" s="345"/>
      <c r="BB46" s="384">
        <f t="shared" si="28"/>
        <v>0</v>
      </c>
      <c r="BC46" s="385">
        <f t="shared" si="29"/>
        <v>6</v>
      </c>
      <c r="BD46" s="348" t="str">
        <f t="shared" si="30"/>
        <v>YANLIŞ</v>
      </c>
      <c r="BE46" s="350">
        <f t="shared" si="31"/>
        <v>0</v>
      </c>
      <c r="BF46" s="351" t="e">
        <f>SUM('DERS DAĞILIMLARI'!BR$221)</f>
        <v>#VALUE!</v>
      </c>
      <c r="BG46" s="352" t="e">
        <f t="shared" si="32"/>
        <v>#VALUE!</v>
      </c>
      <c r="BH46" s="351"/>
      <c r="BI46" s="32" t="str">
        <f>IFERROR(VLOOKUP(B46,'LİSTE-FORMÜLLER'!$B$3:$D$43,3,0),"")</f>
        <v/>
      </c>
      <c r="BJ46" s="351" t="str">
        <f t="shared" si="16"/>
        <v>X&lt;&gt;</v>
      </c>
      <c r="BK46" s="351"/>
      <c r="BL46" s="351" t="e">
        <f>COUNTIF('DERS PROGRAMI'!#REF!,E46)</f>
        <v>#REF!</v>
      </c>
      <c r="BM46" s="351">
        <f>COUNTIF('DERS PROGRAMI'!$E$5:$E$108,E46)</f>
        <v>0</v>
      </c>
      <c r="BN46" s="351" t="e">
        <f>COUNTIF('DERS PROGRAMI'!#REF!,E46)</f>
        <v>#REF!</v>
      </c>
      <c r="BO46" s="351" t="e">
        <f>COUNTIF('DERS PROGRAMI'!#REF!,E46)</f>
        <v>#REF!</v>
      </c>
      <c r="BP46" s="351" t="e">
        <f>COUNTIF('DERS PROGRAMI'!#REF!,E46)</f>
        <v>#REF!</v>
      </c>
      <c r="BQ46" s="351">
        <f>COUNTIF('DERS PROGRAMI'!$J$5:$J$108,E46)</f>
        <v>0</v>
      </c>
      <c r="BR46" s="351" t="e">
        <f>COUNTIF('DERS PROGRAMI'!#REF!,E46)</f>
        <v>#REF!</v>
      </c>
      <c r="BS46" s="351" t="e">
        <f>COUNTIF('DERS PROGRAMI'!#REF!,E46)</f>
        <v>#REF!</v>
      </c>
      <c r="BT46" s="351"/>
      <c r="BU46" s="351"/>
    </row>
    <row r="47" spans="1:73" ht="19.5" customHeight="1">
      <c r="A47" s="1075"/>
      <c r="B47" s="477" t="s">
        <v>67</v>
      </c>
      <c r="C47" s="480">
        <f>COUNTIF('DERS PROGRAMI'!$2:$116,B47)</f>
        <v>0</v>
      </c>
      <c r="D47" s="482">
        <f>COUNTIF('DERS PROGRAMI'!$2:$116,E47)</f>
        <v>0</v>
      </c>
      <c r="E47" s="484" t="s">
        <v>177</v>
      </c>
      <c r="F47" s="486">
        <f>COUNTIF('DERS PROGRAMI'!$5:$14,B47)</f>
        <v>0</v>
      </c>
      <c r="G47" s="487">
        <f>COUNTIF('DERS PROGRAMI'!$62:$70,B47)</f>
        <v>0</v>
      </c>
      <c r="H47" s="489">
        <f>COUNTIF('DERS PROGRAMI'!$15:$24,B47)</f>
        <v>0</v>
      </c>
      <c r="I47" s="487">
        <f>COUNTIF('DERS PROGRAMI'!$71:$79,B47)</f>
        <v>0</v>
      </c>
      <c r="J47" s="489">
        <f>COUNTIF('DERS PROGRAMI'!$25:$34,B47)</f>
        <v>0</v>
      </c>
      <c r="K47" s="487">
        <f>COUNTIF('DERS PROGRAMI'!$80:$88,B47)</f>
        <v>0</v>
      </c>
      <c r="L47" s="489">
        <f>COUNTIF('DERS PROGRAMI'!$35:$45,B47)</f>
        <v>0</v>
      </c>
      <c r="M47" s="487">
        <f>COUNTIF('DERS PROGRAMI'!$89:$97,B47)</f>
        <v>0</v>
      </c>
      <c r="N47" s="489">
        <f>COUNTIF('DERS PROGRAMI'!$46:$55,B47)</f>
        <v>0</v>
      </c>
      <c r="O47" s="491">
        <f>COUNTIF('DERS PROGRAMI'!$98:$106,B47)</f>
        <v>0</v>
      </c>
      <c r="P47" s="397">
        <f t="shared" si="17"/>
        <v>0</v>
      </c>
      <c r="Q47" s="398">
        <f t="shared" si="18"/>
        <v>0</v>
      </c>
      <c r="R47" s="398">
        <f t="shared" si="19"/>
        <v>0</v>
      </c>
      <c r="S47" s="398">
        <f t="shared" si="20"/>
        <v>0</v>
      </c>
      <c r="T47" s="398">
        <f t="shared" si="21"/>
        <v>0</v>
      </c>
      <c r="U47" s="398">
        <f t="shared" si="22"/>
        <v>0</v>
      </c>
      <c r="V47" s="492" t="e">
        <f>COUNTIF('DERS PROGRAMI'!#REF!,E47)</f>
        <v>#REF!</v>
      </c>
      <c r="W47" s="493" t="e">
        <f>COUNTIF('DERS PROGRAMI'!#REF!,E47)</f>
        <v>#REF!</v>
      </c>
      <c r="X47" s="494">
        <f>COUNTIF('DERS PROGRAMI'!$5:$14,E47)</f>
        <v>0</v>
      </c>
      <c r="Y47" s="495">
        <f>COUNTIF('DERS PROGRAMI'!$62:$70,E47)</f>
        <v>0</v>
      </c>
      <c r="Z47" s="496" t="e">
        <f>COUNTIF('DERS PROGRAMI'!#REF!,E47)</f>
        <v>#REF!</v>
      </c>
      <c r="AA47" s="493" t="e">
        <f>COUNTIF('DERS PROGRAMI'!#REF!,E47)</f>
        <v>#REF!</v>
      </c>
      <c r="AB47" s="494">
        <f>COUNTIF('DERS PROGRAMI'!$15:$24,E47)</f>
        <v>0</v>
      </c>
      <c r="AC47" s="495">
        <f>COUNTIF('DERS PROGRAMI'!$71:$79,E47)</f>
        <v>0</v>
      </c>
      <c r="AD47" s="496" t="e">
        <f>COUNTIF('DERS PROGRAMI'!#REF!,E47)</f>
        <v>#REF!</v>
      </c>
      <c r="AE47" s="493" t="e">
        <f>COUNTIF('DERS PROGRAMI'!#REF!,E47)</f>
        <v>#REF!</v>
      </c>
      <c r="AF47" s="494">
        <f>COUNTIF('DERS PROGRAMI'!$25:$34,E47)</f>
        <v>0</v>
      </c>
      <c r="AG47" s="495">
        <f>COUNTIF('DERS PROGRAMI'!$80:$88,E47)</f>
        <v>0</v>
      </c>
      <c r="AH47" s="496" t="e">
        <f>COUNTIF('DERS PROGRAMI'!#REF!,E47)</f>
        <v>#REF!</v>
      </c>
      <c r="AI47" s="493" t="e">
        <f>COUNTIF('DERS PROGRAMI'!#REF!,E47)</f>
        <v>#REF!</v>
      </c>
      <c r="AJ47" s="494">
        <f>COUNTIF('DERS PROGRAMI'!$35:$45,E47)</f>
        <v>0</v>
      </c>
      <c r="AK47" s="495">
        <f>COUNTIF('DERS PROGRAMI'!$89:$97,E47)</f>
        <v>0</v>
      </c>
      <c r="AL47" s="496" t="e">
        <f>COUNTIF('DERS PROGRAMI'!#REF!,E47)</f>
        <v>#REF!</v>
      </c>
      <c r="AM47" s="493" t="e">
        <f>COUNTIF('DERS PROGRAMI'!#REF!,E47)</f>
        <v>#REF!</v>
      </c>
      <c r="AN47" s="494">
        <f>COUNTIF('DERS PROGRAMI'!$46:$55,E47)</f>
        <v>0</v>
      </c>
      <c r="AO47" s="495">
        <f>COUNTIF('DERS PROGRAMI'!$98:$106,E47)</f>
        <v>0</v>
      </c>
      <c r="AP47" s="497">
        <f t="shared" si="33"/>
        <v>0</v>
      </c>
      <c r="AQ47" s="498">
        <f t="shared" si="34"/>
        <v>0</v>
      </c>
      <c r="AR47" s="498">
        <f t="shared" si="35"/>
        <v>0</v>
      </c>
      <c r="AS47" s="498">
        <f t="shared" si="36"/>
        <v>0</v>
      </c>
      <c r="AT47" s="500">
        <f t="shared" si="37"/>
        <v>0</v>
      </c>
      <c r="AU47" s="340"/>
      <c r="AV47" s="381">
        <f>COUNTIF('DERS DAĞILIMLARI'!$I:$J,B47)</f>
        <v>6</v>
      </c>
      <c r="AW47" s="382">
        <f>COUNTIF('DERS DAĞILIMLARI'!$I$5:$J$152,B47)</f>
        <v>6</v>
      </c>
      <c r="AX47" s="133">
        <f>COUNTIF('DERS DAĞILIMLARI'!$C$157:$J$188,B47)</f>
        <v>0</v>
      </c>
      <c r="AY47" s="382">
        <f>COUNTIF('DERS DAĞILIMLARI'!$I$193:$I$199,B47)</f>
        <v>0</v>
      </c>
      <c r="AZ47" s="383">
        <f>COUNTIF('DERS DAĞILIMLARI'!$I$209:$I$214,B47)</f>
        <v>0</v>
      </c>
      <c r="BA47" s="345"/>
      <c r="BB47" s="501">
        <f t="shared" si="28"/>
        <v>0</v>
      </c>
      <c r="BC47" s="502">
        <f t="shared" si="29"/>
        <v>6</v>
      </c>
      <c r="BD47" s="503" t="str">
        <f t="shared" si="30"/>
        <v>YANLIŞ</v>
      </c>
      <c r="BE47" s="504">
        <f t="shared" si="31"/>
        <v>0</v>
      </c>
      <c r="BF47" s="505" t="e">
        <f>SUM('DERS DAĞILIMLARI'!BS$221)</f>
        <v>#VALUE!</v>
      </c>
      <c r="BG47" s="506" t="e">
        <f t="shared" si="32"/>
        <v>#VALUE!</v>
      </c>
      <c r="BH47" s="351"/>
      <c r="BI47" s="32" t="str">
        <f>IFERROR(VLOOKUP(B47,'LİSTE-FORMÜLLER'!$B$3:$D$43,3,0),"")</f>
        <v/>
      </c>
      <c r="BJ47" s="351" t="str">
        <f t="shared" si="16"/>
        <v>ORTAK DERSLER&lt;&gt;</v>
      </c>
      <c r="BK47" s="351"/>
      <c r="BL47" s="351" t="e">
        <f>COUNTIF('DERS PROGRAMI'!#REF!,E47)</f>
        <v>#REF!</v>
      </c>
      <c r="BM47" s="351">
        <f>COUNTIF('DERS PROGRAMI'!$E$5:$E$108,E47)</f>
        <v>0</v>
      </c>
      <c r="BN47" s="351" t="e">
        <f>COUNTIF('DERS PROGRAMI'!#REF!,E47)</f>
        <v>#REF!</v>
      </c>
      <c r="BO47" s="351" t="e">
        <f>COUNTIF('DERS PROGRAMI'!#REF!,E47)</f>
        <v>#REF!</v>
      </c>
      <c r="BP47" s="351" t="e">
        <f>COUNTIF('DERS PROGRAMI'!#REF!,E47)</f>
        <v>#REF!</v>
      </c>
      <c r="BQ47" s="351">
        <f>COUNTIF('DERS PROGRAMI'!$J$5:$J$108,E47)</f>
        <v>0</v>
      </c>
      <c r="BR47" s="351" t="e">
        <f>COUNTIF('DERS PROGRAMI'!#REF!,E47)</f>
        <v>#REF!</v>
      </c>
      <c r="BS47" s="351" t="e">
        <f>COUNTIF('DERS PROGRAMI'!#REF!,E47)</f>
        <v>#REF!</v>
      </c>
      <c r="BT47" s="351"/>
      <c r="BU47" s="351"/>
    </row>
    <row r="48" spans="1:73" ht="15" customHeight="1">
      <c r="A48" s="1076"/>
      <c r="B48" s="507"/>
      <c r="C48" s="508"/>
      <c r="D48" s="509"/>
      <c r="E48" s="510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08"/>
      <c r="Q48" s="508"/>
      <c r="R48" s="508"/>
      <c r="S48" s="508"/>
      <c r="T48" s="508"/>
      <c r="U48" s="508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2"/>
      <c r="AM48" s="512"/>
      <c r="AN48" s="512"/>
      <c r="AO48" s="511"/>
      <c r="AP48" s="511"/>
      <c r="AQ48" s="511"/>
      <c r="AR48" s="511"/>
      <c r="AS48" s="511"/>
      <c r="AT48" s="511"/>
      <c r="AU48" s="512"/>
      <c r="AV48" s="513"/>
      <c r="AW48" s="514"/>
      <c r="AX48" s="514"/>
      <c r="AY48" s="514"/>
      <c r="AZ48" s="514"/>
      <c r="BA48" s="514"/>
      <c r="BB48" s="514"/>
      <c r="BC48" s="514"/>
      <c r="BD48" s="514"/>
      <c r="BE48" s="514"/>
      <c r="BF48" s="514"/>
      <c r="BG48" s="514"/>
      <c r="BH48" s="514"/>
      <c r="BI48" s="32" t="str">
        <f>IFERROR(VLOOKUP(B48,'LİSTE-FORMÜLLER'!$B$3:$D$43,3,0),"")</f>
        <v/>
      </c>
      <c r="BJ48" s="351" t="str">
        <f t="shared" si="16"/>
        <v>&lt;&gt;</v>
      </c>
      <c r="BK48" s="351"/>
      <c r="BL48" s="515"/>
      <c r="BM48" s="515"/>
      <c r="BN48" s="515"/>
      <c r="BO48" s="515"/>
      <c r="BP48" s="515"/>
      <c r="BQ48" s="515"/>
      <c r="BR48" s="515"/>
      <c r="BS48" s="515"/>
      <c r="BT48" s="351"/>
      <c r="BU48" s="351"/>
    </row>
    <row r="49" spans="1:73" ht="15" customHeight="1">
      <c r="A49" s="1018"/>
      <c r="B49" s="507"/>
      <c r="C49" s="508"/>
      <c r="D49" s="509"/>
      <c r="E49" s="510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508"/>
      <c r="AP49" s="508"/>
      <c r="AQ49" s="508"/>
      <c r="AR49" s="508"/>
      <c r="AS49" s="508"/>
      <c r="AT49" s="508"/>
      <c r="AU49" s="340"/>
      <c r="AV49" s="516"/>
      <c r="AW49" s="518"/>
      <c r="AX49" s="518"/>
      <c r="AY49" s="518"/>
      <c r="AZ49" s="518"/>
      <c r="BA49" s="518"/>
      <c r="BB49" s="518"/>
      <c r="BC49" s="518"/>
      <c r="BD49" s="518"/>
      <c r="BE49" s="518"/>
      <c r="BF49" s="518"/>
      <c r="BG49" s="518"/>
      <c r="BH49" s="518"/>
      <c r="BI49" s="32" t="str">
        <f>IFERROR(VLOOKUP(B49,'LİSTE-FORMÜLLER'!$B$3:$D$43,3,0),"")</f>
        <v/>
      </c>
      <c r="BJ49" s="351" t="str">
        <f t="shared" si="16"/>
        <v>&lt;&gt;</v>
      </c>
      <c r="BK49" s="351"/>
      <c r="BL49" s="351"/>
      <c r="BM49" s="351"/>
      <c r="BN49" s="351"/>
      <c r="BO49" s="351"/>
      <c r="BP49" s="351"/>
      <c r="BQ49" s="351"/>
      <c r="BR49" s="351"/>
      <c r="BS49" s="351"/>
      <c r="BT49" s="351"/>
      <c r="BU49" s="351"/>
    </row>
  </sheetData>
  <mergeCells count="16">
    <mergeCell ref="BF1:BF2"/>
    <mergeCell ref="BL2:BS2"/>
    <mergeCell ref="A3:A47"/>
    <mergeCell ref="A48:A49"/>
    <mergeCell ref="A1:B2"/>
    <mergeCell ref="C1:C2"/>
    <mergeCell ref="D1:D2"/>
    <mergeCell ref="E1:E2"/>
    <mergeCell ref="F1:O1"/>
    <mergeCell ref="P1:P2"/>
    <mergeCell ref="Q1:U1"/>
    <mergeCell ref="V1:AT1"/>
    <mergeCell ref="AV1:AZ1"/>
    <mergeCell ref="BB1:BB2"/>
    <mergeCell ref="BC1:BC2"/>
    <mergeCell ref="BE1:BE2"/>
  </mergeCells>
  <conditionalFormatting sqref="C3:C47">
    <cfRule type="cellIs" dxfId="45" priority="1" operator="greaterThan">
      <formula>0</formula>
    </cfRule>
  </conditionalFormatting>
  <conditionalFormatting sqref="F3:O47 V3:AO47">
    <cfRule type="cellIs" dxfId="44" priority="2" operator="greaterThan">
      <formula>7</formula>
    </cfRule>
  </conditionalFormatting>
  <conditionalFormatting sqref="F3:O47">
    <cfRule type="cellIs" dxfId="43" priority="3" operator="between">
      <formula>1</formula>
      <formula>2</formula>
    </cfRule>
  </conditionalFormatting>
  <conditionalFormatting sqref="P3:P47">
    <cfRule type="cellIs" dxfId="42" priority="4" operator="greaterThan">
      <formula>0</formula>
    </cfRule>
  </conditionalFormatting>
  <conditionalFormatting sqref="X3:Y47">
    <cfRule type="cellIs" dxfId="41" priority="5" operator="greaterThan">
      <formula>0</formula>
    </cfRule>
  </conditionalFormatting>
  <conditionalFormatting sqref="AP3:AT47">
    <cfRule type="cellIs" dxfId="40" priority="6" operator="between">
      <formula>1</formula>
      <formula>6</formula>
    </cfRule>
  </conditionalFormatting>
  <conditionalFormatting sqref="D3:D47">
    <cfRule type="cellIs" dxfId="39" priority="7" operator="greaterThan">
      <formula>0</formula>
    </cfRule>
  </conditionalFormatting>
  <conditionalFormatting sqref="AP3:AT47">
    <cfRule type="cellIs" dxfId="38" priority="8" operator="between">
      <formula>6</formula>
      <formula>7</formula>
    </cfRule>
  </conditionalFormatting>
  <conditionalFormatting sqref="AP3:AT47">
    <cfRule type="cellIs" dxfId="37" priority="9" operator="greaterThan">
      <formula>7</formula>
    </cfRule>
  </conditionalFormatting>
  <conditionalFormatting sqref="F3:F47">
    <cfRule type="cellIs" dxfId="36" priority="10" operator="equal">
      <formula>0</formula>
    </cfRule>
  </conditionalFormatting>
  <conditionalFormatting sqref="G3:G47">
    <cfRule type="cellIs" dxfId="35" priority="11" operator="equal">
      <formula>0</formula>
    </cfRule>
  </conditionalFormatting>
  <conditionalFormatting sqref="I3:I47">
    <cfRule type="cellIs" dxfId="34" priority="12" operator="equal">
      <formula>0</formula>
    </cfRule>
  </conditionalFormatting>
  <conditionalFormatting sqref="H3:H47">
    <cfRule type="cellIs" dxfId="33" priority="13" operator="equal">
      <formula>0</formula>
    </cfRule>
  </conditionalFormatting>
  <conditionalFormatting sqref="J3:J47">
    <cfRule type="cellIs" dxfId="32" priority="14" operator="equal">
      <formula>0</formula>
    </cfRule>
  </conditionalFormatting>
  <conditionalFormatting sqref="L3:L47">
    <cfRule type="cellIs" dxfId="31" priority="15" operator="equal">
      <formula>0</formula>
    </cfRule>
  </conditionalFormatting>
  <conditionalFormatting sqref="N3:N47">
    <cfRule type="cellIs" dxfId="30" priority="16" operator="equal">
      <formula>0</formula>
    </cfRule>
  </conditionalFormatting>
  <conditionalFormatting sqref="X3:X47">
    <cfRule type="cellIs" dxfId="29" priority="17" operator="equal">
      <formula>0</formula>
    </cfRule>
  </conditionalFormatting>
  <conditionalFormatting sqref="AB3:AB47">
    <cfRule type="cellIs" dxfId="28" priority="18" operator="equal">
      <formula>0</formula>
    </cfRule>
  </conditionalFormatting>
  <conditionalFormatting sqref="AF3:AF47">
    <cfRule type="cellIs" dxfId="27" priority="19" operator="equal">
      <formula>0</formula>
    </cfRule>
  </conditionalFormatting>
  <conditionalFormatting sqref="AJ3:AJ47">
    <cfRule type="cellIs" dxfId="26" priority="20" operator="equal">
      <formula>0</formula>
    </cfRule>
  </conditionalFormatting>
  <conditionalFormatting sqref="AN3:AN47">
    <cfRule type="cellIs" dxfId="25" priority="21" operator="equal">
      <formula>0</formula>
    </cfRule>
  </conditionalFormatting>
  <conditionalFormatting sqref="AP3:AT47">
    <cfRule type="cellIs" dxfId="24" priority="22" operator="equal">
      <formula>0</formula>
    </cfRule>
  </conditionalFormatting>
  <conditionalFormatting sqref="K3:K47 M3:M47 O3:O47 Y3:Y47 AC3:AC47 AG3:AG47 AK3:AK47 AO3:AO47">
    <cfRule type="cellIs" dxfId="23" priority="23" operator="equal">
      <formula>0</formula>
    </cfRule>
  </conditionalFormatting>
  <conditionalFormatting sqref="C3:D47">
    <cfRule type="cellIs" dxfId="22" priority="24" operator="equal">
      <formula>0</formula>
    </cfRule>
  </conditionalFormatting>
  <conditionalFormatting sqref="C48:C49">
    <cfRule type="cellIs" dxfId="21" priority="25" operator="equal">
      <formula>0</formula>
    </cfRule>
  </conditionalFormatting>
  <conditionalFormatting sqref="P3:P47">
    <cfRule type="cellIs" dxfId="20" priority="26" operator="equal">
      <formula>0</formula>
    </cfRule>
  </conditionalFormatting>
  <conditionalFormatting sqref="F3:O47">
    <cfRule type="cellIs" dxfId="19" priority="27" operator="greaterThan">
      <formula>2</formula>
    </cfRule>
  </conditionalFormatting>
  <conditionalFormatting sqref="AV3:AZ47">
    <cfRule type="cellIs" dxfId="18" priority="28" operator="equal">
      <formula>0</formula>
    </cfRule>
  </conditionalFormatting>
  <conditionalFormatting sqref="BD1:BD49 BG1:BG49">
    <cfRule type="cellIs" dxfId="17" priority="29" operator="equal">
      <formula>"DOĞRU"</formula>
    </cfRule>
  </conditionalFormatting>
  <conditionalFormatting sqref="BD1:BD49 BG1:BG49">
    <cfRule type="cellIs" dxfId="16" priority="30" operator="equal">
      <formula>"YANLIŞ"</formula>
    </cfRule>
  </conditionalFormatting>
  <conditionalFormatting sqref="V2:V47 Z2:Z47 AD2:AD47 AH2:AH47 AL2:AL47">
    <cfRule type="cellIs" dxfId="15" priority="31" operator="equal">
      <formula>0</formula>
    </cfRule>
  </conditionalFormatting>
  <conditionalFormatting sqref="W2:W47 AA2:AA47 AE2:AE47 AI2:AI47 AM2:AM47">
    <cfRule type="cellIs" dxfId="14" priority="32" operator="equal">
      <formula>0</formula>
    </cfRule>
  </conditionalFormatting>
  <conditionalFormatting sqref="AB1:AC49">
    <cfRule type="cellIs" dxfId="13" priority="33" operator="greaterThan">
      <formula>0</formula>
    </cfRule>
  </conditionalFormatting>
  <conditionalFormatting sqref="AF1:AG49">
    <cfRule type="cellIs" dxfId="12" priority="34" operator="greaterThan">
      <formula>0</formula>
    </cfRule>
  </conditionalFormatting>
  <conditionalFormatting sqref="AJ1:AK49">
    <cfRule type="cellIs" dxfId="11" priority="35" operator="greaterThan">
      <formula>0</formula>
    </cfRule>
  </conditionalFormatting>
  <conditionalFormatting sqref="AN1:AO49">
    <cfRule type="cellIs" dxfId="10" priority="36" operator="greaterThan">
      <formula>0</formula>
    </cfRule>
  </conditionalFormatting>
  <conditionalFormatting sqref="V1:V49">
    <cfRule type="cellIs" dxfId="9" priority="37" operator="greaterThan">
      <formula>0</formula>
    </cfRule>
  </conditionalFormatting>
  <conditionalFormatting sqref="W1:W49">
    <cfRule type="cellIs" dxfId="8" priority="38" operator="greaterThan">
      <formula>0</formula>
    </cfRule>
  </conditionalFormatting>
  <conditionalFormatting sqref="Z1:Z49">
    <cfRule type="cellIs" dxfId="7" priority="39" operator="greaterThan">
      <formula>0</formula>
    </cfRule>
  </conditionalFormatting>
  <conditionalFormatting sqref="AA1:AA49">
    <cfRule type="cellIs" dxfId="6" priority="40" operator="greaterThan">
      <formula>0</formula>
    </cfRule>
  </conditionalFormatting>
  <conditionalFormatting sqref="AD1:AD49">
    <cfRule type="cellIs" dxfId="5" priority="41" operator="greaterThan">
      <formula>0</formula>
    </cfRule>
  </conditionalFormatting>
  <conditionalFormatting sqref="AE1:AE49">
    <cfRule type="cellIs" dxfId="4" priority="42" operator="greaterThan">
      <formula>0</formula>
    </cfRule>
  </conditionalFormatting>
  <conditionalFormatting sqref="AH1:AH49">
    <cfRule type="cellIs" dxfId="3" priority="43" operator="greaterThan">
      <formula>0</formula>
    </cfRule>
  </conditionalFormatting>
  <conditionalFormatting sqref="AI1:AI49">
    <cfRule type="cellIs" dxfId="2" priority="44" operator="greaterThan">
      <formula>0</formula>
    </cfRule>
  </conditionalFormatting>
  <conditionalFormatting sqref="AL1:AL49">
    <cfRule type="cellIs" dxfId="1" priority="45" operator="greaterThan">
      <formula>0</formula>
    </cfRule>
  </conditionalFormatting>
  <conditionalFormatting sqref="AM1:AM49">
    <cfRule type="cellIs" dxfId="0" priority="46" operator="greaterThan">
      <formula>0</formula>
    </cfRule>
  </conditionalFormatting>
  <pageMargins left="0.7" right="0.7" top="0.75" bottom="0.75" header="0" footer="0"/>
  <pageSetup orientation="landscape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'LİSTE-FORMÜLLER'!$B$3:$B$89</xm:f>
          </x14:formula1>
          <xm:sqref>B3:B23 B25:B46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26"/>
  <sheetViews>
    <sheetView workbookViewId="0"/>
  </sheetViews>
  <sheetFormatPr defaultColWidth="14.42578125" defaultRowHeight="15" customHeight="1" outlineLevelCol="1"/>
  <cols>
    <col min="1" max="1" width="4.42578125" customWidth="1"/>
    <col min="2" max="2" width="36.85546875" customWidth="1" outlineLevel="1"/>
    <col min="3" max="3" width="9.28515625" customWidth="1" outlineLevel="1"/>
    <col min="4" max="4" width="29.85546875" customWidth="1" outlineLevel="1"/>
    <col min="5" max="5" width="7.85546875" customWidth="1"/>
    <col min="6" max="6" width="34.85546875" customWidth="1" outlineLevel="1"/>
    <col min="7" max="7" width="10.140625" customWidth="1" outlineLevel="1"/>
    <col min="8" max="8" width="12.7109375" customWidth="1" outlineLevel="1"/>
    <col min="9" max="9" width="8.5703125" customWidth="1" outlineLevel="1"/>
    <col min="10" max="10" width="7" customWidth="1" outlineLevel="1"/>
    <col min="11" max="12" width="8.5703125" customWidth="1" outlineLevel="1"/>
    <col min="13" max="13" width="2.85546875" customWidth="1"/>
    <col min="14" max="14" width="2.85546875" customWidth="1" collapsed="1"/>
    <col min="15" max="15" width="10.5703125" hidden="1" customWidth="1" outlineLevel="1"/>
    <col min="16" max="16" width="98.7109375" hidden="1" customWidth="1" outlineLevel="1"/>
    <col min="17" max="17" width="2.5703125" hidden="1" customWidth="1" outlineLevel="1"/>
    <col min="18" max="18" width="9.7109375" hidden="1" customWidth="1" outlineLevel="1"/>
    <col min="19" max="19" width="75.7109375" hidden="1" customWidth="1" outlineLevel="1"/>
    <col min="20" max="20" width="14.42578125" collapsed="1"/>
    <col min="21" max="22" width="5.85546875" hidden="1" customWidth="1" outlineLevel="1"/>
    <col min="23" max="24" width="5.85546875" customWidth="1"/>
  </cols>
  <sheetData>
    <row r="1" spans="1:24" ht="15" customHeight="1">
      <c r="A1" s="526"/>
      <c r="B1" s="527"/>
      <c r="C1" s="527"/>
      <c r="D1" s="528"/>
      <c r="E1" s="529"/>
      <c r="F1" s="530"/>
      <c r="G1" s="530"/>
      <c r="H1" s="530"/>
      <c r="I1" s="530"/>
      <c r="J1" s="530"/>
      <c r="K1" s="530"/>
      <c r="L1" s="530"/>
      <c r="M1" s="529"/>
      <c r="N1" s="529"/>
      <c r="O1" s="529"/>
      <c r="P1" s="531"/>
      <c r="Q1" s="529"/>
      <c r="R1" s="529"/>
      <c r="S1" s="531"/>
      <c r="T1" s="529"/>
      <c r="U1" s="532">
        <v>1</v>
      </c>
      <c r="V1" s="533" t="s">
        <v>183</v>
      </c>
      <c r="W1" s="529"/>
      <c r="X1" s="529"/>
    </row>
    <row r="2" spans="1:24" ht="15" customHeight="1">
      <c r="A2" s="534"/>
      <c r="B2" s="535" t="s">
        <v>64</v>
      </c>
      <c r="C2" s="536"/>
      <c r="D2" s="537" t="s">
        <v>184</v>
      </c>
      <c r="E2" s="538"/>
      <c r="F2" s="539" t="str">
        <f>HYPERLINK("https://ebs.sakarya.edu.tr/BirimDetay/DersPlan/20622","LİSANS DERSLERİ")</f>
        <v>LİSANS DERSLERİ</v>
      </c>
      <c r="G2" s="540" t="s">
        <v>185</v>
      </c>
      <c r="H2" s="541"/>
      <c r="I2" s="541"/>
      <c r="J2" s="541"/>
      <c r="K2" s="541"/>
      <c r="L2" s="542"/>
      <c r="M2" s="543"/>
      <c r="N2" s="543"/>
      <c r="O2" s="1098" t="str">
        <f>HYPERLINK("https://ebs.sakarya.edu.tr/BirimDetay/DersPlan/1294","YÜKSEK LİSANS DERSLERİ")</f>
        <v>YÜKSEK LİSANS DERSLERİ</v>
      </c>
      <c r="P2" s="1099"/>
      <c r="Q2" s="543"/>
      <c r="R2" s="1098" t="str">
        <f>HYPERLINK("https://ebs.sakarya.edu.tr/BirimDetay/DersPlan/1051","DOKTORA DERSLERİ")</f>
        <v>DOKTORA DERSLERİ</v>
      </c>
      <c r="S2" s="1099"/>
      <c r="T2" s="529"/>
      <c r="U2" s="545">
        <v>0</v>
      </c>
      <c r="V2" s="546" t="s">
        <v>186</v>
      </c>
      <c r="W2" s="529"/>
      <c r="X2" s="529"/>
    </row>
    <row r="3" spans="1:24" ht="15" customHeight="1">
      <c r="A3" s="547"/>
      <c r="B3" s="548" t="s">
        <v>65</v>
      </c>
      <c r="C3" s="549" t="s">
        <v>187</v>
      </c>
      <c r="D3" s="550" t="str">
        <f t="shared" ref="D3:D19" si="0">IFERROR(VLOOKUP(B3,$B$129:$C$325,2,0),"-")</f>
        <v>ddursun@sakarya.edu.tr</v>
      </c>
      <c r="E3" s="551"/>
      <c r="F3" s="552" t="s">
        <v>188</v>
      </c>
      <c r="G3" s="553" t="s">
        <v>189</v>
      </c>
      <c r="H3" s="554" t="s">
        <v>190</v>
      </c>
      <c r="I3" s="554" t="s">
        <v>191</v>
      </c>
      <c r="J3" s="555" t="s">
        <v>192</v>
      </c>
      <c r="K3" s="554" t="s">
        <v>193</v>
      </c>
      <c r="L3" s="556" t="s">
        <v>194</v>
      </c>
      <c r="M3" s="557"/>
      <c r="N3" s="557"/>
      <c r="O3" s="558" t="s">
        <v>4</v>
      </c>
      <c r="P3" s="559" t="s">
        <v>16</v>
      </c>
      <c r="Q3" s="560"/>
      <c r="R3" s="558" t="s">
        <v>4</v>
      </c>
      <c r="S3" s="559" t="s">
        <v>16</v>
      </c>
      <c r="T3" s="529"/>
      <c r="U3" s="545">
        <v>2</v>
      </c>
      <c r="V3" s="546">
        <v>2</v>
      </c>
      <c r="W3" s="529"/>
      <c r="X3" s="529"/>
    </row>
    <row r="4" spans="1:24" ht="15" customHeight="1">
      <c r="A4" s="547"/>
      <c r="B4" s="548" t="s">
        <v>70</v>
      </c>
      <c r="C4" s="549" t="s">
        <v>79</v>
      </c>
      <c r="D4" s="550" t="str">
        <f t="shared" si="0"/>
        <v>al@sakarya.edu.tr</v>
      </c>
      <c r="E4" s="557"/>
      <c r="F4" s="561" t="s">
        <v>195</v>
      </c>
      <c r="G4" s="562" t="s">
        <v>196</v>
      </c>
      <c r="H4" s="563" t="s">
        <v>197</v>
      </c>
      <c r="I4" s="563" t="s">
        <v>198</v>
      </c>
      <c r="J4" s="563" t="s">
        <v>199</v>
      </c>
      <c r="K4" s="563">
        <v>4</v>
      </c>
      <c r="L4" s="564">
        <v>4</v>
      </c>
      <c r="M4" s="566"/>
      <c r="N4" s="566"/>
      <c r="O4" s="567" t="s">
        <v>200</v>
      </c>
      <c r="P4" s="568" t="s">
        <v>201</v>
      </c>
      <c r="Q4" s="566"/>
      <c r="R4" s="567" t="s">
        <v>202</v>
      </c>
      <c r="S4" s="569" t="s">
        <v>203</v>
      </c>
      <c r="T4" s="529"/>
      <c r="U4" s="570">
        <v>3</v>
      </c>
      <c r="V4" s="572" t="s">
        <v>204</v>
      </c>
      <c r="W4" s="529"/>
      <c r="X4" s="529"/>
    </row>
    <row r="5" spans="1:24" ht="15" customHeight="1">
      <c r="A5" s="573"/>
      <c r="B5" s="548" t="s">
        <v>75</v>
      </c>
      <c r="C5" s="549" t="s">
        <v>76</v>
      </c>
      <c r="D5" s="550" t="str">
        <f t="shared" si="0"/>
        <v>eken@sakarya.edu.tr</v>
      </c>
      <c r="E5" s="557"/>
      <c r="F5" s="561" t="s">
        <v>205</v>
      </c>
      <c r="G5" s="562" t="s">
        <v>206</v>
      </c>
      <c r="H5" s="563" t="s">
        <v>197</v>
      </c>
      <c r="I5" s="563" t="s">
        <v>198</v>
      </c>
      <c r="J5" s="563" t="s">
        <v>207</v>
      </c>
      <c r="K5" s="563">
        <v>3</v>
      </c>
      <c r="L5" s="564">
        <v>5</v>
      </c>
      <c r="M5" s="566"/>
      <c r="N5" s="566"/>
      <c r="O5" s="567"/>
      <c r="P5" s="569"/>
      <c r="Q5" s="566"/>
      <c r="R5" s="567"/>
      <c r="S5" s="569"/>
      <c r="T5" s="529"/>
      <c r="U5" s="529"/>
      <c r="V5" s="529"/>
      <c r="W5" s="529"/>
      <c r="X5" s="529"/>
    </row>
    <row r="6" spans="1:24" ht="15" customHeight="1">
      <c r="A6" s="573"/>
      <c r="B6" s="548" t="s">
        <v>86</v>
      </c>
      <c r="C6" s="549" t="s">
        <v>174</v>
      </c>
      <c r="D6" s="550" t="str">
        <f t="shared" si="0"/>
        <v>haydinli@sakarya.edu.tr</v>
      </c>
      <c r="E6" s="557"/>
      <c r="F6" s="561" t="s">
        <v>208</v>
      </c>
      <c r="G6" s="562" t="s">
        <v>209</v>
      </c>
      <c r="H6" s="563" t="s">
        <v>197</v>
      </c>
      <c r="I6" s="563" t="s">
        <v>198</v>
      </c>
      <c r="J6" s="563" t="s">
        <v>207</v>
      </c>
      <c r="K6" s="563">
        <v>3</v>
      </c>
      <c r="L6" s="564">
        <v>5</v>
      </c>
      <c r="M6" s="566"/>
      <c r="N6" s="566"/>
      <c r="O6" s="567" t="s">
        <v>210</v>
      </c>
      <c r="P6" s="569" t="s">
        <v>211</v>
      </c>
      <c r="Q6" s="566"/>
      <c r="R6" s="567" t="s">
        <v>212</v>
      </c>
      <c r="S6" s="569" t="s">
        <v>213</v>
      </c>
      <c r="T6" s="529"/>
      <c r="U6" s="529"/>
      <c r="V6" s="529"/>
      <c r="W6" s="529"/>
      <c r="X6" s="529"/>
    </row>
    <row r="7" spans="1:24" ht="15" customHeight="1">
      <c r="A7" s="573"/>
      <c r="B7" s="548" t="s">
        <v>77</v>
      </c>
      <c r="C7" s="549" t="s">
        <v>78</v>
      </c>
      <c r="D7" s="550" t="str">
        <f t="shared" si="0"/>
        <v>bbezci@sakarya.edu.tr&gt;, &lt;sonert@sakarya.edu.tr</v>
      </c>
      <c r="E7" s="557"/>
      <c r="F7" s="561" t="s">
        <v>214</v>
      </c>
      <c r="G7" s="562" t="s">
        <v>215</v>
      </c>
      <c r="H7" s="563" t="s">
        <v>197</v>
      </c>
      <c r="I7" s="563" t="s">
        <v>198</v>
      </c>
      <c r="J7" s="563" t="s">
        <v>207</v>
      </c>
      <c r="K7" s="563">
        <v>3</v>
      </c>
      <c r="L7" s="564">
        <v>6</v>
      </c>
      <c r="M7" s="566"/>
      <c r="N7" s="566"/>
      <c r="O7" s="567"/>
      <c r="P7" s="569"/>
      <c r="Q7" s="566"/>
      <c r="R7" s="567"/>
      <c r="S7" s="569"/>
      <c r="T7" s="529"/>
      <c r="U7" s="529"/>
      <c r="V7" s="529"/>
      <c r="W7" s="529"/>
      <c r="X7" s="529"/>
    </row>
    <row r="8" spans="1:24" ht="15" customHeight="1">
      <c r="A8" s="573"/>
      <c r="B8" s="548" t="s">
        <v>101</v>
      </c>
      <c r="C8" s="549" t="s">
        <v>136</v>
      </c>
      <c r="D8" s="550" t="str">
        <f t="shared" si="0"/>
        <v>ozerk@sakarya.edu.tr</v>
      </c>
      <c r="E8" s="557"/>
      <c r="F8" s="561" t="s">
        <v>216</v>
      </c>
      <c r="G8" s="562" t="s">
        <v>217</v>
      </c>
      <c r="H8" s="563" t="s">
        <v>197</v>
      </c>
      <c r="I8" s="563" t="s">
        <v>198</v>
      </c>
      <c r="J8" s="563" t="s">
        <v>207</v>
      </c>
      <c r="K8" s="563">
        <v>3</v>
      </c>
      <c r="L8" s="564">
        <v>5</v>
      </c>
      <c r="M8" s="566"/>
      <c r="N8" s="566"/>
      <c r="O8" s="567"/>
      <c r="P8" s="569"/>
      <c r="Q8" s="566"/>
      <c r="R8" s="567"/>
      <c r="S8" s="569"/>
      <c r="T8" s="529"/>
      <c r="U8" s="529"/>
      <c r="V8" s="529"/>
      <c r="W8" s="529"/>
      <c r="X8" s="529"/>
    </row>
    <row r="9" spans="1:24" ht="15" customHeight="1">
      <c r="A9" s="573"/>
      <c r="B9" s="548" t="s">
        <v>106</v>
      </c>
      <c r="C9" s="549" t="s">
        <v>158</v>
      </c>
      <c r="D9" s="550" t="str">
        <f t="shared" si="0"/>
        <v>ksahin@sakarya.edu.tr</v>
      </c>
      <c r="E9" s="557"/>
      <c r="F9" s="561" t="s">
        <v>218</v>
      </c>
      <c r="G9" s="562" t="s">
        <v>219</v>
      </c>
      <c r="H9" s="563" t="s">
        <v>197</v>
      </c>
      <c r="I9" s="563" t="s">
        <v>198</v>
      </c>
      <c r="J9" s="563" t="s">
        <v>207</v>
      </c>
      <c r="K9" s="563">
        <v>3</v>
      </c>
      <c r="L9" s="564">
        <v>5</v>
      </c>
      <c r="M9" s="566"/>
      <c r="N9" s="566"/>
      <c r="O9" s="567" t="s">
        <v>220</v>
      </c>
      <c r="P9" s="569" t="s">
        <v>221</v>
      </c>
      <c r="Q9" s="566"/>
      <c r="R9" s="567" t="s">
        <v>222</v>
      </c>
      <c r="S9" s="569" t="s">
        <v>223</v>
      </c>
      <c r="T9" s="529"/>
      <c r="U9" s="529"/>
      <c r="V9" s="529"/>
      <c r="W9" s="529"/>
      <c r="X9" s="529"/>
    </row>
    <row r="10" spans="1:24" ht="15" customHeight="1">
      <c r="A10" s="573"/>
      <c r="B10" s="548" t="s">
        <v>108</v>
      </c>
      <c r="C10" s="549" t="s">
        <v>126</v>
      </c>
      <c r="D10" s="550" t="str">
        <f t="shared" si="0"/>
        <v>haslak@sakarya.edu.tr</v>
      </c>
      <c r="E10" s="557"/>
      <c r="F10" s="574"/>
      <c r="G10" s="575"/>
      <c r="H10" s="576"/>
      <c r="I10" s="576"/>
      <c r="J10" s="576"/>
      <c r="K10" s="576"/>
      <c r="L10" s="577"/>
      <c r="M10" s="566"/>
      <c r="N10" s="566"/>
      <c r="O10" s="567" t="s">
        <v>224</v>
      </c>
      <c r="P10" s="569" t="s">
        <v>225</v>
      </c>
      <c r="Q10" s="566"/>
      <c r="R10" s="567" t="s">
        <v>226</v>
      </c>
      <c r="S10" s="569" t="s">
        <v>227</v>
      </c>
      <c r="T10" s="529"/>
      <c r="U10" s="529"/>
      <c r="V10" s="529"/>
      <c r="W10" s="529"/>
      <c r="X10" s="529"/>
    </row>
    <row r="11" spans="1:24" ht="15" customHeight="1">
      <c r="A11" s="573"/>
      <c r="B11" s="548" t="s">
        <v>80</v>
      </c>
      <c r="C11" s="549" t="s">
        <v>228</v>
      </c>
      <c r="D11" s="550" t="str">
        <f t="shared" si="0"/>
        <v>zkilinc@sakarya.edu.tr</v>
      </c>
      <c r="E11" s="557"/>
      <c r="F11" s="574"/>
      <c r="G11" s="575"/>
      <c r="H11" s="576"/>
      <c r="I11" s="576"/>
      <c r="J11" s="576"/>
      <c r="K11" s="576"/>
      <c r="L11" s="577"/>
      <c r="M11" s="566"/>
      <c r="N11" s="566"/>
      <c r="O11" s="567" t="s">
        <v>229</v>
      </c>
      <c r="P11" s="569" t="s">
        <v>230</v>
      </c>
      <c r="Q11" s="566"/>
      <c r="R11" s="567" t="s">
        <v>231</v>
      </c>
      <c r="S11" s="569" t="s">
        <v>232</v>
      </c>
      <c r="T11" s="529"/>
      <c r="U11" s="529"/>
      <c r="V11" s="529"/>
      <c r="W11" s="529"/>
      <c r="X11" s="529"/>
    </row>
    <row r="12" spans="1:24" ht="15" customHeight="1">
      <c r="A12" s="573"/>
      <c r="B12" s="548" t="s">
        <v>93</v>
      </c>
      <c r="C12" s="549" t="s">
        <v>233</v>
      </c>
      <c r="D12" s="550" t="str">
        <f t="shared" si="0"/>
        <v>sgulener@sakarya.edu.tr</v>
      </c>
      <c r="E12" s="557"/>
      <c r="F12" s="574"/>
      <c r="G12" s="575"/>
      <c r="H12" s="576"/>
      <c r="I12" s="576"/>
      <c r="J12" s="576"/>
      <c r="K12" s="576"/>
      <c r="L12" s="577"/>
      <c r="M12" s="566"/>
      <c r="N12" s="566"/>
      <c r="O12" s="567" t="s">
        <v>234</v>
      </c>
      <c r="P12" s="569" t="s">
        <v>235</v>
      </c>
      <c r="Q12" s="566"/>
      <c r="R12" s="567" t="s">
        <v>236</v>
      </c>
      <c r="S12" s="569" t="s">
        <v>237</v>
      </c>
      <c r="T12" s="529"/>
      <c r="U12" s="529"/>
      <c r="V12" s="529"/>
      <c r="W12" s="529"/>
      <c r="X12" s="529"/>
    </row>
    <row r="13" spans="1:24" ht="15" customHeight="1">
      <c r="A13" s="573"/>
      <c r="B13" s="548" t="s">
        <v>114</v>
      </c>
      <c r="C13" s="549" t="s">
        <v>172</v>
      </c>
      <c r="D13" s="550" t="str">
        <f t="shared" si="0"/>
        <v>tuzcuoglu@sakarya.edu.tr</v>
      </c>
      <c r="E13" s="557"/>
      <c r="F13" s="574"/>
      <c r="G13" s="575"/>
      <c r="H13" s="576"/>
      <c r="I13" s="576"/>
      <c r="J13" s="576"/>
      <c r="K13" s="576"/>
      <c r="L13" s="577"/>
      <c r="M13" s="566"/>
      <c r="N13" s="566"/>
      <c r="O13" s="567"/>
      <c r="P13" s="569"/>
      <c r="Q13" s="566"/>
      <c r="R13" s="567"/>
      <c r="S13" s="569"/>
      <c r="T13" s="529"/>
      <c r="U13" s="529"/>
      <c r="V13" s="529"/>
      <c r="W13" s="529"/>
      <c r="X13" s="529"/>
    </row>
    <row r="14" spans="1:24" ht="15" customHeight="1">
      <c r="A14" s="526"/>
      <c r="B14" s="548" t="s">
        <v>112</v>
      </c>
      <c r="C14" s="549" t="s">
        <v>127</v>
      </c>
      <c r="D14" s="550" t="str">
        <f t="shared" si="0"/>
        <v>msen@sakarya.edu.tr</v>
      </c>
      <c r="E14" s="578"/>
      <c r="F14" s="580"/>
      <c r="G14" s="10"/>
      <c r="H14" s="10"/>
      <c r="I14" s="10"/>
      <c r="J14" s="10"/>
      <c r="K14" s="10"/>
      <c r="L14" s="581"/>
      <c r="M14" s="566"/>
      <c r="N14" s="566"/>
      <c r="O14" s="567" t="s">
        <v>238</v>
      </c>
      <c r="P14" s="569" t="s">
        <v>239</v>
      </c>
      <c r="Q14" s="566"/>
      <c r="R14" s="567" t="s">
        <v>240</v>
      </c>
      <c r="S14" s="569" t="s">
        <v>241</v>
      </c>
      <c r="T14" s="529"/>
      <c r="U14" s="529"/>
      <c r="V14" s="529"/>
      <c r="W14" s="529"/>
      <c r="X14" s="529"/>
    </row>
    <row r="15" spans="1:24" ht="15" customHeight="1">
      <c r="A15" s="573"/>
      <c r="B15" s="548" t="s">
        <v>97</v>
      </c>
      <c r="C15" s="549" t="s">
        <v>98</v>
      </c>
      <c r="D15" s="550" t="str">
        <f t="shared" si="0"/>
        <v>atuncer@sakarya.edu.tr</v>
      </c>
      <c r="E15" s="557"/>
      <c r="F15" s="582"/>
      <c r="G15" s="583" t="s">
        <v>242</v>
      </c>
      <c r="H15" s="541"/>
      <c r="I15" s="541"/>
      <c r="J15" s="541"/>
      <c r="K15" s="541"/>
      <c r="L15" s="542"/>
      <c r="M15" s="566"/>
      <c r="N15" s="566"/>
      <c r="O15" s="567" t="s">
        <v>243</v>
      </c>
      <c r="P15" s="569" t="s">
        <v>244</v>
      </c>
      <c r="Q15" s="566"/>
      <c r="R15" s="567" t="s">
        <v>245</v>
      </c>
      <c r="S15" s="569" t="s">
        <v>246</v>
      </c>
      <c r="T15" s="529"/>
      <c r="U15" s="529"/>
      <c r="V15" s="529"/>
      <c r="W15" s="529"/>
      <c r="X15" s="529"/>
    </row>
    <row r="16" spans="1:24" ht="15" customHeight="1">
      <c r="A16" s="573"/>
      <c r="B16" s="548" t="s">
        <v>118</v>
      </c>
      <c r="C16" s="549" t="s">
        <v>247</v>
      </c>
      <c r="D16" s="550" t="str">
        <f t="shared" si="0"/>
        <v>haleu@sakarya.edu.tr</v>
      </c>
      <c r="E16" s="551"/>
      <c r="F16" s="584" t="s">
        <v>188</v>
      </c>
      <c r="G16" s="585" t="s">
        <v>189</v>
      </c>
      <c r="H16" s="586" t="s">
        <v>190</v>
      </c>
      <c r="I16" s="586" t="s">
        <v>191</v>
      </c>
      <c r="J16" s="586" t="s">
        <v>192</v>
      </c>
      <c r="K16" s="586" t="s">
        <v>193</v>
      </c>
      <c r="L16" s="587" t="s">
        <v>194</v>
      </c>
      <c r="M16" s="566"/>
      <c r="N16" s="566"/>
      <c r="O16" s="567" t="s">
        <v>248</v>
      </c>
      <c r="P16" s="569" t="s">
        <v>249</v>
      </c>
      <c r="Q16" s="566"/>
      <c r="R16" s="567" t="s">
        <v>250</v>
      </c>
      <c r="S16" s="569" t="s">
        <v>251</v>
      </c>
      <c r="T16" s="529"/>
      <c r="U16" s="529"/>
      <c r="V16" s="529"/>
      <c r="W16" s="529"/>
      <c r="X16" s="529"/>
    </row>
    <row r="17" spans="1:24" ht="15" customHeight="1">
      <c r="A17" s="573"/>
      <c r="B17" s="548" t="s">
        <v>120</v>
      </c>
      <c r="C17" s="549" t="s">
        <v>252</v>
      </c>
      <c r="D17" s="550" t="str">
        <f t="shared" si="0"/>
        <v>mkaraman@sakarya.edu.tr</v>
      </c>
      <c r="E17" s="557"/>
      <c r="F17" s="588" t="s">
        <v>66</v>
      </c>
      <c r="G17" s="589" t="s">
        <v>253</v>
      </c>
      <c r="H17" s="590" t="s">
        <v>197</v>
      </c>
      <c r="I17" s="590" t="s">
        <v>198</v>
      </c>
      <c r="J17" s="590" t="s">
        <v>199</v>
      </c>
      <c r="K17" s="590">
        <v>4</v>
      </c>
      <c r="L17" s="591">
        <v>4</v>
      </c>
      <c r="M17" s="566"/>
      <c r="N17" s="566"/>
      <c r="O17" s="567" t="s">
        <v>254</v>
      </c>
      <c r="P17" s="569" t="s">
        <v>255</v>
      </c>
      <c r="Q17" s="566"/>
      <c r="R17" s="567" t="s">
        <v>256</v>
      </c>
      <c r="S17" s="569" t="s">
        <v>257</v>
      </c>
      <c r="T17" s="529"/>
      <c r="U17" s="529"/>
      <c r="V17" s="529"/>
      <c r="W17" s="529"/>
      <c r="X17" s="529"/>
    </row>
    <row r="18" spans="1:24" ht="15" customHeight="1">
      <c r="A18" s="573"/>
      <c r="B18" s="548" t="s">
        <v>125</v>
      </c>
      <c r="C18" s="549" t="s">
        <v>258</v>
      </c>
      <c r="D18" s="550" t="str">
        <f t="shared" si="0"/>
        <v>dturkmenoglu@sakarya.edu.tr</v>
      </c>
      <c r="E18" s="557"/>
      <c r="F18" s="588" t="s">
        <v>81</v>
      </c>
      <c r="G18" s="589" t="s">
        <v>259</v>
      </c>
      <c r="H18" s="590" t="s">
        <v>197</v>
      </c>
      <c r="I18" s="590" t="s">
        <v>198</v>
      </c>
      <c r="J18" s="590" t="s">
        <v>207</v>
      </c>
      <c r="K18" s="590">
        <v>3</v>
      </c>
      <c r="L18" s="591">
        <v>5</v>
      </c>
      <c r="M18" s="566"/>
      <c r="N18" s="566"/>
      <c r="O18" s="567" t="s">
        <v>260</v>
      </c>
      <c r="P18" s="569" t="s">
        <v>261</v>
      </c>
      <c r="Q18" s="566"/>
      <c r="R18" s="567" t="s">
        <v>262</v>
      </c>
      <c r="S18" s="569" t="s">
        <v>263</v>
      </c>
      <c r="T18" s="529"/>
      <c r="U18" s="529"/>
      <c r="V18" s="529"/>
      <c r="W18" s="529"/>
      <c r="X18" s="529"/>
    </row>
    <row r="19" spans="1:24" ht="15" customHeight="1">
      <c r="A19" s="592"/>
      <c r="B19" s="593" t="s">
        <v>129</v>
      </c>
      <c r="C19" s="594" t="s">
        <v>182</v>
      </c>
      <c r="D19" s="550" t="str">
        <f t="shared" si="0"/>
        <v>nmis@sakarya.edu.tr</v>
      </c>
      <c r="E19" s="557"/>
      <c r="F19" s="588" t="s">
        <v>91</v>
      </c>
      <c r="G19" s="589" t="s">
        <v>264</v>
      </c>
      <c r="H19" s="590" t="s">
        <v>197</v>
      </c>
      <c r="I19" s="590" t="s">
        <v>198</v>
      </c>
      <c r="J19" s="590" t="s">
        <v>207</v>
      </c>
      <c r="K19" s="590">
        <v>3</v>
      </c>
      <c r="L19" s="591">
        <v>5</v>
      </c>
      <c r="M19" s="566"/>
      <c r="N19" s="566"/>
      <c r="O19" s="567" t="s">
        <v>265</v>
      </c>
      <c r="P19" s="569" t="s">
        <v>266</v>
      </c>
      <c r="Q19" s="566"/>
      <c r="R19" s="567" t="s">
        <v>268</v>
      </c>
      <c r="S19" s="569" t="s">
        <v>269</v>
      </c>
      <c r="T19" s="529"/>
      <c r="U19" s="529"/>
      <c r="V19" s="529"/>
      <c r="W19" s="529"/>
      <c r="X19" s="529"/>
    </row>
    <row r="20" spans="1:24" ht="15" customHeight="1">
      <c r="A20" s="592"/>
      <c r="B20" s="593"/>
      <c r="C20" s="595"/>
      <c r="D20" s="550"/>
      <c r="E20" s="557"/>
      <c r="F20" s="588" t="s">
        <v>100</v>
      </c>
      <c r="G20" s="589" t="s">
        <v>264</v>
      </c>
      <c r="H20" s="590" t="s">
        <v>197</v>
      </c>
      <c r="I20" s="590" t="s">
        <v>198</v>
      </c>
      <c r="J20" s="590" t="s">
        <v>207</v>
      </c>
      <c r="K20" s="590">
        <v>3</v>
      </c>
      <c r="L20" s="591">
        <v>5</v>
      </c>
      <c r="M20" s="566"/>
      <c r="N20" s="566"/>
      <c r="O20" s="567"/>
      <c r="P20" s="569"/>
      <c r="Q20" s="566"/>
      <c r="R20" s="567"/>
      <c r="S20" s="569"/>
      <c r="T20" s="529"/>
      <c r="U20" s="529"/>
      <c r="V20" s="529"/>
      <c r="W20" s="529"/>
      <c r="X20" s="529"/>
    </row>
    <row r="21" spans="1:24" ht="15" customHeight="1">
      <c r="A21" s="592"/>
      <c r="B21" s="593" t="s">
        <v>135</v>
      </c>
      <c r="C21" s="594" t="s">
        <v>157</v>
      </c>
      <c r="D21" s="550" t="str">
        <f t="shared" ref="D21:D22" si="1">IFERROR(VLOOKUP(B21,$B$129:$C$325,2,0),"-")</f>
        <v>yurttas@sakarya.edu.tr</v>
      </c>
      <c r="E21" s="557"/>
      <c r="F21" s="588" t="s">
        <v>107</v>
      </c>
      <c r="G21" s="589" t="s">
        <v>272</v>
      </c>
      <c r="H21" s="590" t="s">
        <v>197</v>
      </c>
      <c r="I21" s="590" t="s">
        <v>198</v>
      </c>
      <c r="J21" s="590" t="s">
        <v>207</v>
      </c>
      <c r="K21" s="590">
        <v>3</v>
      </c>
      <c r="L21" s="591">
        <v>6</v>
      </c>
      <c r="M21" s="566"/>
      <c r="N21" s="566"/>
      <c r="O21" s="567"/>
      <c r="P21" s="569"/>
      <c r="Q21" s="566"/>
      <c r="R21" s="567"/>
      <c r="S21" s="569"/>
      <c r="T21" s="529"/>
      <c r="U21" s="529"/>
      <c r="V21" s="529"/>
      <c r="W21" s="529"/>
      <c r="X21" s="529"/>
    </row>
    <row r="22" spans="1:24" ht="15" customHeight="1">
      <c r="A22" s="592"/>
      <c r="B22" s="593" t="s">
        <v>117</v>
      </c>
      <c r="C22" s="594" t="s">
        <v>137</v>
      </c>
      <c r="D22" s="550" t="str">
        <f t="shared" si="1"/>
        <v>serdarkorucu@sakarya.edu.tr</v>
      </c>
      <c r="E22" s="557"/>
      <c r="F22" s="588" t="s">
        <v>116</v>
      </c>
      <c r="G22" s="589" t="s">
        <v>273</v>
      </c>
      <c r="H22" s="590" t="s">
        <v>197</v>
      </c>
      <c r="I22" s="590" t="s">
        <v>198</v>
      </c>
      <c r="J22" s="590" t="s">
        <v>207</v>
      </c>
      <c r="K22" s="590">
        <v>3</v>
      </c>
      <c r="L22" s="591">
        <v>5</v>
      </c>
      <c r="M22" s="566"/>
      <c r="N22" s="566"/>
      <c r="O22" s="567"/>
      <c r="P22" s="569"/>
      <c r="Q22" s="566"/>
      <c r="R22" s="567"/>
      <c r="S22" s="569"/>
      <c r="T22" s="529"/>
      <c r="U22" s="529"/>
      <c r="V22" s="529"/>
      <c r="W22" s="529"/>
      <c r="X22" s="529"/>
    </row>
    <row r="23" spans="1:24" ht="15" customHeight="1">
      <c r="A23" s="592"/>
      <c r="B23" s="593"/>
      <c r="C23" s="595"/>
      <c r="D23" s="550"/>
      <c r="E23" s="557"/>
      <c r="F23" s="588" t="s">
        <v>119</v>
      </c>
      <c r="G23" s="589" t="s">
        <v>273</v>
      </c>
      <c r="H23" s="590" t="s">
        <v>197</v>
      </c>
      <c r="I23" s="590" t="s">
        <v>198</v>
      </c>
      <c r="J23" s="590" t="s">
        <v>207</v>
      </c>
      <c r="K23" s="590">
        <v>3</v>
      </c>
      <c r="L23" s="591">
        <v>5</v>
      </c>
      <c r="M23" s="566"/>
      <c r="N23" s="566"/>
      <c r="O23" s="567"/>
      <c r="P23" s="569"/>
      <c r="Q23" s="566"/>
      <c r="R23" s="567"/>
      <c r="S23" s="569"/>
      <c r="T23" s="529"/>
      <c r="U23" s="529"/>
      <c r="V23" s="529"/>
      <c r="W23" s="529"/>
      <c r="X23" s="529"/>
    </row>
    <row r="24" spans="1:24" ht="15" customHeight="1">
      <c r="A24" s="596"/>
      <c r="B24" s="593" t="s">
        <v>140</v>
      </c>
      <c r="C24" s="594" t="s">
        <v>274</v>
      </c>
      <c r="D24" s="550" t="str">
        <f t="shared" ref="D24:D27" si="2">IFERROR(VLOOKUP(B24,$B$129:$C$325,2,0),"-")</f>
        <v>aaksoy@sakarya.edu.tr</v>
      </c>
      <c r="E24" s="557"/>
      <c r="F24" s="588" t="s">
        <v>69</v>
      </c>
      <c r="G24" s="589" t="s">
        <v>275</v>
      </c>
      <c r="H24" s="590" t="s">
        <v>197</v>
      </c>
      <c r="I24" s="590" t="s">
        <v>198</v>
      </c>
      <c r="J24" s="590" t="s">
        <v>207</v>
      </c>
      <c r="K24" s="590">
        <v>3</v>
      </c>
      <c r="L24" s="591">
        <v>5</v>
      </c>
      <c r="M24" s="566"/>
      <c r="N24" s="566"/>
      <c r="O24" s="567" t="s">
        <v>276</v>
      </c>
      <c r="P24" s="569" t="s">
        <v>277</v>
      </c>
      <c r="Q24" s="566"/>
      <c r="R24" s="567" t="s">
        <v>278</v>
      </c>
      <c r="S24" s="569" t="s">
        <v>279</v>
      </c>
      <c r="T24" s="529"/>
      <c r="U24" s="529"/>
      <c r="V24" s="529"/>
      <c r="W24" s="529"/>
      <c r="X24" s="529"/>
    </row>
    <row r="25" spans="1:24" ht="15" customHeight="1">
      <c r="A25" s="596"/>
      <c r="B25" s="593" t="s">
        <v>143</v>
      </c>
      <c r="C25" s="594" t="s">
        <v>280</v>
      </c>
      <c r="D25" s="550" t="str">
        <f t="shared" si="2"/>
        <v>ofkoktas@sakarya.edu.tr</v>
      </c>
      <c r="E25" s="557"/>
      <c r="F25" s="588" t="s">
        <v>115</v>
      </c>
      <c r="G25" s="589" t="s">
        <v>275</v>
      </c>
      <c r="H25" s="590" t="s">
        <v>197</v>
      </c>
      <c r="I25" s="590" t="s">
        <v>198</v>
      </c>
      <c r="J25" s="590" t="s">
        <v>207</v>
      </c>
      <c r="K25" s="590">
        <v>3</v>
      </c>
      <c r="L25" s="591">
        <v>5</v>
      </c>
      <c r="M25" s="566"/>
      <c r="N25" s="566"/>
      <c r="O25" s="567"/>
      <c r="P25" s="569"/>
      <c r="Q25" s="566"/>
      <c r="R25" s="567"/>
      <c r="S25" s="569"/>
      <c r="T25" s="529"/>
      <c r="U25" s="529"/>
      <c r="V25" s="529"/>
      <c r="W25" s="529"/>
      <c r="X25" s="529"/>
    </row>
    <row r="26" spans="1:24" ht="15" customHeight="1">
      <c r="A26" s="592"/>
      <c r="B26" s="593" t="s">
        <v>144</v>
      </c>
      <c r="C26" s="594" t="s">
        <v>175</v>
      </c>
      <c r="D26" s="550" t="str">
        <f t="shared" si="2"/>
        <v>onurturkolmez@sakarya.edu.tr</v>
      </c>
      <c r="E26" s="557"/>
      <c r="F26" s="597"/>
      <c r="G26" s="598"/>
      <c r="H26" s="599"/>
      <c r="I26" s="599"/>
      <c r="J26" s="599"/>
      <c r="K26" s="599"/>
      <c r="L26" s="600"/>
      <c r="M26" s="566"/>
      <c r="N26" s="566"/>
      <c r="O26" s="567" t="s">
        <v>281</v>
      </c>
      <c r="P26" s="569" t="s">
        <v>282</v>
      </c>
      <c r="Q26" s="566"/>
      <c r="R26" s="567" t="s">
        <v>283</v>
      </c>
      <c r="S26" s="569" t="s">
        <v>284</v>
      </c>
      <c r="T26" s="529"/>
      <c r="U26" s="529"/>
      <c r="V26" s="529"/>
      <c r="W26" s="529"/>
      <c r="X26" s="529"/>
    </row>
    <row r="27" spans="1:24" ht="15" customHeight="1">
      <c r="A27" s="592"/>
      <c r="B27" s="593" t="s">
        <v>82</v>
      </c>
      <c r="C27" s="594" t="s">
        <v>156</v>
      </c>
      <c r="D27" s="550" t="str">
        <f t="shared" si="2"/>
        <v>gcandan@sakarya.edu.tr</v>
      </c>
      <c r="E27" s="557"/>
      <c r="F27" s="597"/>
      <c r="G27" s="598"/>
      <c r="H27" s="599"/>
      <c r="I27" s="599"/>
      <c r="J27" s="599"/>
      <c r="K27" s="599"/>
      <c r="L27" s="600"/>
      <c r="M27" s="566"/>
      <c r="N27" s="566"/>
      <c r="O27" s="567"/>
      <c r="P27" s="569"/>
      <c r="Q27" s="566"/>
      <c r="R27" s="567"/>
      <c r="S27" s="569"/>
      <c r="T27" s="529"/>
      <c r="U27" s="529"/>
      <c r="V27" s="529"/>
      <c r="W27" s="529"/>
      <c r="X27" s="529"/>
    </row>
    <row r="28" spans="1:24" ht="15" customHeight="1">
      <c r="A28" s="592"/>
      <c r="B28" s="601" t="s">
        <v>147</v>
      </c>
      <c r="C28" s="594" t="s">
        <v>170</v>
      </c>
      <c r="D28" s="602" t="s">
        <v>285</v>
      </c>
      <c r="E28" s="557"/>
      <c r="F28" s="597"/>
      <c r="G28" s="598"/>
      <c r="H28" s="599"/>
      <c r="I28" s="599"/>
      <c r="J28" s="599"/>
      <c r="K28" s="599"/>
      <c r="L28" s="600"/>
      <c r="M28" s="566"/>
      <c r="N28" s="566"/>
      <c r="O28" s="567"/>
      <c r="P28" s="569"/>
      <c r="Q28" s="566"/>
      <c r="R28" s="567"/>
      <c r="S28" s="569"/>
      <c r="T28" s="529"/>
      <c r="U28" s="529"/>
      <c r="V28" s="529"/>
      <c r="W28" s="529"/>
      <c r="X28" s="529"/>
    </row>
    <row r="29" spans="1:24" ht="15" customHeight="1">
      <c r="A29" s="596"/>
      <c r="C29" s="536"/>
      <c r="D29" s="550" t="str">
        <f>IFERROR(VLOOKUP(B28,$B$129:$C$325,2,0),"-")</f>
        <v>-</v>
      </c>
      <c r="E29" s="557"/>
      <c r="F29" s="597"/>
      <c r="G29" s="598"/>
      <c r="H29" s="599"/>
      <c r="I29" s="599"/>
      <c r="J29" s="599"/>
      <c r="K29" s="599"/>
      <c r="L29" s="600"/>
      <c r="M29" s="566"/>
      <c r="N29" s="566"/>
      <c r="O29" s="567" t="s">
        <v>286</v>
      </c>
      <c r="P29" s="569" t="s">
        <v>287</v>
      </c>
      <c r="Q29" s="566"/>
      <c r="R29" s="567" t="s">
        <v>288</v>
      </c>
      <c r="S29" s="569" t="s">
        <v>289</v>
      </c>
      <c r="T29" s="529"/>
      <c r="U29" s="529"/>
      <c r="V29" s="529"/>
      <c r="W29" s="529"/>
      <c r="X29" s="529"/>
    </row>
    <row r="30" spans="1:24" ht="15" customHeight="1">
      <c r="A30" s="592"/>
      <c r="B30" s="593" t="s">
        <v>138</v>
      </c>
      <c r="C30" s="594" t="s">
        <v>139</v>
      </c>
      <c r="D30" s="550" t="str">
        <f t="shared" ref="D30:D46" si="3">IFERROR(VLOOKUP(B30,$B$129:$C$325,2,0),"-")</f>
        <v>sinancli@sakarya.edu.tr</v>
      </c>
      <c r="E30" s="578"/>
      <c r="F30" s="603"/>
      <c r="G30" s="22"/>
      <c r="H30" s="22"/>
      <c r="I30" s="22"/>
      <c r="J30" s="22"/>
      <c r="K30" s="22"/>
      <c r="L30" s="604"/>
      <c r="M30" s="566"/>
      <c r="N30" s="566"/>
      <c r="O30" s="567" t="s">
        <v>290</v>
      </c>
      <c r="P30" s="569" t="s">
        <v>291</v>
      </c>
      <c r="Q30" s="566"/>
      <c r="R30" s="567" t="s">
        <v>292</v>
      </c>
      <c r="S30" s="569" t="s">
        <v>293</v>
      </c>
      <c r="T30" s="529"/>
      <c r="U30" s="529"/>
      <c r="V30" s="529"/>
      <c r="W30" s="529"/>
      <c r="X30" s="529"/>
    </row>
    <row r="31" spans="1:24" ht="15" customHeight="1">
      <c r="A31" s="592"/>
      <c r="B31" s="593" t="s">
        <v>128</v>
      </c>
      <c r="C31" s="594" t="s">
        <v>294</v>
      </c>
      <c r="D31" s="550" t="str">
        <f t="shared" si="3"/>
        <v>cselek@sakarya.edu.tr</v>
      </c>
      <c r="E31" s="557"/>
      <c r="F31" s="605"/>
      <c r="G31" s="550" t="s">
        <v>295</v>
      </c>
      <c r="H31" s="528"/>
      <c r="I31" s="528"/>
      <c r="J31" s="528"/>
      <c r="K31" s="528"/>
      <c r="L31" s="606"/>
      <c r="M31" s="566"/>
      <c r="N31" s="566"/>
      <c r="O31" s="567" t="s">
        <v>296</v>
      </c>
      <c r="P31" s="569" t="s">
        <v>297</v>
      </c>
      <c r="Q31" s="566"/>
      <c r="R31" s="567" t="s">
        <v>298</v>
      </c>
      <c r="S31" s="569" t="s">
        <v>299</v>
      </c>
      <c r="T31" s="529"/>
      <c r="U31" s="529"/>
      <c r="V31" s="529"/>
      <c r="W31" s="529"/>
      <c r="X31" s="529"/>
    </row>
    <row r="32" spans="1:24" ht="12.75">
      <c r="A32" s="592"/>
      <c r="B32" s="593" t="s">
        <v>92</v>
      </c>
      <c r="C32" s="594" t="s">
        <v>104</v>
      </c>
      <c r="D32" s="550" t="str">
        <f t="shared" si="3"/>
        <v>kabasakal@sakarya.edu.tr</v>
      </c>
      <c r="E32" s="551"/>
      <c r="F32" s="607" t="s">
        <v>188</v>
      </c>
      <c r="G32" s="537" t="s">
        <v>189</v>
      </c>
      <c r="H32" s="608" t="s">
        <v>190</v>
      </c>
      <c r="I32" s="608" t="s">
        <v>191</v>
      </c>
      <c r="J32" s="608" t="s">
        <v>192</v>
      </c>
      <c r="K32" s="608" t="s">
        <v>193</v>
      </c>
      <c r="L32" s="609" t="s">
        <v>194</v>
      </c>
      <c r="M32" s="566"/>
      <c r="N32" s="566"/>
      <c r="O32" s="567" t="s">
        <v>300</v>
      </c>
      <c r="P32" s="569" t="s">
        <v>301</v>
      </c>
      <c r="Q32" s="566"/>
      <c r="R32" s="567" t="s">
        <v>302</v>
      </c>
      <c r="S32" s="569" t="s">
        <v>303</v>
      </c>
      <c r="T32" s="529"/>
      <c r="U32" s="529"/>
      <c r="V32" s="529"/>
      <c r="W32" s="529"/>
      <c r="X32" s="529"/>
    </row>
    <row r="33" spans="1:24" ht="12.75">
      <c r="A33" s="592"/>
      <c r="B33" s="593" t="s">
        <v>105</v>
      </c>
      <c r="C33" s="594" t="s">
        <v>96</v>
      </c>
      <c r="D33" s="610" t="str">
        <f t="shared" si="3"/>
        <v>sanver@sakarya.edu.tr</v>
      </c>
      <c r="E33" s="557"/>
      <c r="F33" s="611" t="s">
        <v>304</v>
      </c>
      <c r="G33" s="612" t="s">
        <v>305</v>
      </c>
      <c r="H33" s="613" t="s">
        <v>197</v>
      </c>
      <c r="I33" s="613" t="s">
        <v>198</v>
      </c>
      <c r="J33" s="613" t="s">
        <v>306</v>
      </c>
      <c r="K33" s="613">
        <v>3</v>
      </c>
      <c r="L33" s="614">
        <v>4</v>
      </c>
      <c r="M33" s="566"/>
      <c r="N33" s="566"/>
      <c r="O33" s="567" t="s">
        <v>307</v>
      </c>
      <c r="P33" s="569" t="s">
        <v>308</v>
      </c>
      <c r="Q33" s="566"/>
      <c r="R33" s="567" t="s">
        <v>309</v>
      </c>
      <c r="S33" s="569" t="s">
        <v>310</v>
      </c>
      <c r="T33" s="529"/>
      <c r="U33" s="529"/>
      <c r="V33" s="529"/>
      <c r="W33" s="529"/>
      <c r="X33" s="529"/>
    </row>
    <row r="34" spans="1:24" ht="12.75">
      <c r="A34" s="592"/>
      <c r="B34" s="593" t="s">
        <v>160</v>
      </c>
      <c r="C34" s="594" t="s">
        <v>179</v>
      </c>
      <c r="D34" s="550" t="str">
        <f t="shared" si="3"/>
        <v>calisir@sakarya.edu.tr</v>
      </c>
      <c r="E34" s="557"/>
      <c r="F34" s="611" t="s">
        <v>311</v>
      </c>
      <c r="G34" s="612" t="s">
        <v>312</v>
      </c>
      <c r="H34" s="613" t="s">
        <v>197</v>
      </c>
      <c r="I34" s="613" t="s">
        <v>198</v>
      </c>
      <c r="J34" s="613" t="s">
        <v>207</v>
      </c>
      <c r="K34" s="613">
        <v>3</v>
      </c>
      <c r="L34" s="614">
        <v>4</v>
      </c>
      <c r="M34" s="566"/>
      <c r="N34" s="566"/>
      <c r="O34" s="567" t="s">
        <v>313</v>
      </c>
      <c r="P34" s="569" t="s">
        <v>314</v>
      </c>
      <c r="Q34" s="566"/>
      <c r="R34" s="567" t="s">
        <v>315</v>
      </c>
      <c r="S34" s="569" t="s">
        <v>316</v>
      </c>
      <c r="T34" s="529"/>
      <c r="U34" s="529"/>
      <c r="V34" s="529"/>
      <c r="W34" s="529"/>
      <c r="X34" s="529"/>
    </row>
    <row r="35" spans="1:24" ht="12.75">
      <c r="A35" s="592"/>
      <c r="B35" s="593" t="s">
        <v>162</v>
      </c>
      <c r="C35" s="594" t="s">
        <v>169</v>
      </c>
      <c r="D35" s="550" t="str">
        <f t="shared" si="3"/>
        <v>nkenar@sakarya.edu.tr</v>
      </c>
      <c r="E35" s="557"/>
      <c r="F35" s="611" t="s">
        <v>317</v>
      </c>
      <c r="G35" s="612" t="s">
        <v>318</v>
      </c>
      <c r="H35" s="613" t="s">
        <v>197</v>
      </c>
      <c r="I35" s="613" t="s">
        <v>198</v>
      </c>
      <c r="J35" s="613" t="s">
        <v>207</v>
      </c>
      <c r="K35" s="613">
        <v>3</v>
      </c>
      <c r="L35" s="614">
        <v>4</v>
      </c>
      <c r="M35" s="566"/>
      <c r="N35" s="566"/>
      <c r="O35" s="567"/>
      <c r="P35" s="569"/>
      <c r="Q35" s="566"/>
      <c r="R35" s="567"/>
      <c r="S35" s="569"/>
      <c r="T35" s="529"/>
      <c r="U35" s="529"/>
      <c r="V35" s="529"/>
      <c r="W35" s="529"/>
      <c r="X35" s="529"/>
    </row>
    <row r="36" spans="1:24" ht="12.75">
      <c r="A36" s="592"/>
      <c r="B36" s="593" t="s">
        <v>102</v>
      </c>
      <c r="C36" s="594" t="s">
        <v>319</v>
      </c>
      <c r="D36" s="550" t="str">
        <f t="shared" si="3"/>
        <v>amour@sakarya.edu.tr</v>
      </c>
      <c r="E36" s="557"/>
      <c r="F36" s="611" t="s">
        <v>320</v>
      </c>
      <c r="G36" s="612" t="s">
        <v>321</v>
      </c>
      <c r="H36" s="613" t="s">
        <v>197</v>
      </c>
      <c r="I36" s="613" t="s">
        <v>198</v>
      </c>
      <c r="J36" s="613" t="s">
        <v>207</v>
      </c>
      <c r="K36" s="613">
        <v>3</v>
      </c>
      <c r="L36" s="614">
        <v>5</v>
      </c>
      <c r="M36" s="566"/>
      <c r="N36" s="566"/>
      <c r="O36" s="567" t="s">
        <v>322</v>
      </c>
      <c r="P36" s="569" t="s">
        <v>323</v>
      </c>
      <c r="Q36" s="566"/>
      <c r="R36" s="567" t="s">
        <v>324</v>
      </c>
      <c r="S36" s="569" t="s">
        <v>325</v>
      </c>
      <c r="T36" s="529"/>
      <c r="U36" s="529"/>
      <c r="V36" s="529"/>
      <c r="W36" s="529"/>
      <c r="X36" s="529"/>
    </row>
    <row r="37" spans="1:24" ht="12.75">
      <c r="A37" s="592"/>
      <c r="B37" s="616"/>
      <c r="C37" s="595"/>
      <c r="D37" s="550" t="str">
        <f t="shared" si="3"/>
        <v>-</v>
      </c>
      <c r="E37" s="557"/>
      <c r="F37" s="611" t="s">
        <v>326</v>
      </c>
      <c r="G37" s="612" t="s">
        <v>327</v>
      </c>
      <c r="H37" s="613" t="s">
        <v>197</v>
      </c>
      <c r="I37" s="613" t="s">
        <v>198</v>
      </c>
      <c r="J37" s="613" t="s">
        <v>207</v>
      </c>
      <c r="K37" s="613">
        <v>3</v>
      </c>
      <c r="L37" s="614">
        <v>5</v>
      </c>
      <c r="M37" s="566"/>
      <c r="N37" s="566"/>
      <c r="O37" s="567" t="s">
        <v>328</v>
      </c>
      <c r="P37" s="569" t="s">
        <v>329</v>
      </c>
      <c r="Q37" s="566"/>
      <c r="R37" s="567" t="s">
        <v>330</v>
      </c>
      <c r="S37" s="569" t="s">
        <v>331</v>
      </c>
      <c r="T37" s="529"/>
      <c r="U37" s="529"/>
      <c r="V37" s="529"/>
      <c r="W37" s="529"/>
      <c r="X37" s="529"/>
    </row>
    <row r="38" spans="1:24" ht="12.75">
      <c r="A38" s="592"/>
      <c r="B38" s="616"/>
      <c r="C38" s="595"/>
      <c r="D38" s="550" t="str">
        <f t="shared" si="3"/>
        <v>-</v>
      </c>
      <c r="E38" s="557"/>
      <c r="F38" s="611" t="s">
        <v>332</v>
      </c>
      <c r="G38" s="612" t="s">
        <v>333</v>
      </c>
      <c r="H38" s="613" t="s">
        <v>197</v>
      </c>
      <c r="I38" s="613" t="s">
        <v>198</v>
      </c>
      <c r="J38" s="613" t="s">
        <v>207</v>
      </c>
      <c r="K38" s="613">
        <v>3</v>
      </c>
      <c r="L38" s="614">
        <v>4</v>
      </c>
      <c r="M38" s="566"/>
      <c r="N38" s="566"/>
      <c r="O38" s="567"/>
      <c r="P38" s="569"/>
      <c r="Q38" s="566"/>
      <c r="R38" s="567"/>
      <c r="S38" s="569"/>
      <c r="T38" s="529"/>
      <c r="U38" s="529"/>
      <c r="V38" s="529"/>
      <c r="W38" s="529"/>
      <c r="X38" s="529"/>
    </row>
    <row r="39" spans="1:24" ht="12.75">
      <c r="A39" s="592"/>
      <c r="B39" s="616"/>
      <c r="C39" s="595"/>
      <c r="D39" s="610" t="str">
        <f t="shared" si="3"/>
        <v>-</v>
      </c>
      <c r="E39" s="557"/>
      <c r="F39" s="611" t="s">
        <v>334</v>
      </c>
      <c r="G39" s="612" t="s">
        <v>335</v>
      </c>
      <c r="H39" s="613" t="s">
        <v>197</v>
      </c>
      <c r="I39" s="613" t="s">
        <v>198</v>
      </c>
      <c r="J39" s="613" t="s">
        <v>207</v>
      </c>
      <c r="K39" s="613">
        <v>3</v>
      </c>
      <c r="L39" s="614">
        <v>4</v>
      </c>
      <c r="M39" s="566"/>
      <c r="N39" s="566"/>
      <c r="O39" s="567" t="s">
        <v>336</v>
      </c>
      <c r="P39" s="569" t="s">
        <v>337</v>
      </c>
      <c r="Q39" s="566"/>
      <c r="R39" s="567" t="s">
        <v>338</v>
      </c>
      <c r="S39" s="569" t="s">
        <v>339</v>
      </c>
      <c r="T39" s="529"/>
      <c r="U39" s="529"/>
      <c r="V39" s="529"/>
      <c r="W39" s="529"/>
      <c r="X39" s="529"/>
    </row>
    <row r="40" spans="1:24" ht="12.75">
      <c r="A40" s="592"/>
      <c r="B40" s="617"/>
      <c r="C40" s="595"/>
      <c r="D40" s="550" t="str">
        <f t="shared" si="3"/>
        <v>-</v>
      </c>
      <c r="E40" s="557"/>
      <c r="F40" s="618"/>
      <c r="G40" s="619"/>
      <c r="H40" s="620"/>
      <c r="I40" s="620"/>
      <c r="J40" s="620"/>
      <c r="K40" s="620"/>
      <c r="L40" s="621"/>
      <c r="M40" s="566"/>
      <c r="N40" s="566"/>
      <c r="O40" s="567"/>
      <c r="P40" s="569"/>
      <c r="Q40" s="566"/>
      <c r="R40" s="567"/>
      <c r="S40" s="569"/>
      <c r="T40" s="529"/>
      <c r="U40" s="529"/>
      <c r="V40" s="529"/>
      <c r="W40" s="529"/>
      <c r="X40" s="529"/>
    </row>
    <row r="41" spans="1:24" ht="12.75">
      <c r="A41" s="592"/>
      <c r="B41" s="617"/>
      <c r="C41" s="595"/>
      <c r="D41" s="550" t="str">
        <f t="shared" si="3"/>
        <v>-</v>
      </c>
      <c r="E41" s="557"/>
      <c r="F41" s="618"/>
      <c r="G41" s="619"/>
      <c r="H41" s="620"/>
      <c r="I41" s="620"/>
      <c r="J41" s="620"/>
      <c r="K41" s="620"/>
      <c r="L41" s="621"/>
      <c r="M41" s="566"/>
      <c r="N41" s="566"/>
      <c r="O41" s="567" t="s">
        <v>341</v>
      </c>
      <c r="P41" s="569" t="s">
        <v>342</v>
      </c>
      <c r="Q41" s="566"/>
      <c r="R41" s="567" t="s">
        <v>343</v>
      </c>
      <c r="S41" s="569" t="s">
        <v>344</v>
      </c>
      <c r="T41" s="529"/>
      <c r="U41" s="529"/>
      <c r="V41" s="529"/>
      <c r="W41" s="529"/>
      <c r="X41" s="529"/>
    </row>
    <row r="42" spans="1:24" ht="12.75">
      <c r="A42" s="592"/>
      <c r="B42" s="616"/>
      <c r="C42" s="595"/>
      <c r="D42" s="550" t="str">
        <f t="shared" si="3"/>
        <v>-</v>
      </c>
      <c r="E42" s="578"/>
      <c r="F42" s="603"/>
      <c r="G42" s="22"/>
      <c r="H42" s="22"/>
      <c r="I42" s="22"/>
      <c r="J42" s="22"/>
      <c r="K42" s="22"/>
      <c r="L42" s="604"/>
      <c r="M42" s="566"/>
      <c r="N42" s="566"/>
      <c r="O42" s="567" t="s">
        <v>345</v>
      </c>
      <c r="P42" s="569" t="s">
        <v>346</v>
      </c>
      <c r="Q42" s="566"/>
      <c r="R42" s="567" t="s">
        <v>347</v>
      </c>
      <c r="S42" s="569" t="s">
        <v>348</v>
      </c>
      <c r="T42" s="529"/>
      <c r="U42" s="529"/>
      <c r="V42" s="529"/>
      <c r="W42" s="529"/>
      <c r="X42" s="529"/>
    </row>
    <row r="43" spans="1:24" ht="12.75">
      <c r="A43" s="596"/>
      <c r="B43" s="617"/>
      <c r="C43" s="536"/>
      <c r="D43" s="550" t="str">
        <f t="shared" si="3"/>
        <v>-</v>
      </c>
      <c r="E43" s="557"/>
      <c r="F43" s="605"/>
      <c r="G43" s="622" t="s">
        <v>349</v>
      </c>
      <c r="H43" s="528"/>
      <c r="I43" s="528"/>
      <c r="J43" s="528"/>
      <c r="K43" s="528"/>
      <c r="L43" s="606"/>
      <c r="M43" s="566"/>
      <c r="N43" s="566"/>
      <c r="O43" s="567" t="s">
        <v>350</v>
      </c>
      <c r="P43" s="569" t="s">
        <v>351</v>
      </c>
      <c r="Q43" s="566"/>
      <c r="R43" s="567" t="s">
        <v>352</v>
      </c>
      <c r="S43" s="569" t="s">
        <v>353</v>
      </c>
      <c r="T43" s="529"/>
      <c r="U43" s="529"/>
      <c r="V43" s="529"/>
      <c r="W43" s="529"/>
      <c r="X43" s="529"/>
    </row>
    <row r="44" spans="1:24" ht="12.75">
      <c r="A44" s="596"/>
      <c r="B44" s="617"/>
      <c r="C44" s="536"/>
      <c r="D44" s="550" t="str">
        <f t="shared" si="3"/>
        <v>-</v>
      </c>
      <c r="E44" s="551"/>
      <c r="F44" s="623" t="s">
        <v>188</v>
      </c>
      <c r="G44" s="624" t="s">
        <v>189</v>
      </c>
      <c r="H44" s="625" t="s">
        <v>190</v>
      </c>
      <c r="I44" s="625" t="s">
        <v>191</v>
      </c>
      <c r="J44" s="625" t="s">
        <v>192</v>
      </c>
      <c r="K44" s="625" t="s">
        <v>193</v>
      </c>
      <c r="L44" s="626" t="s">
        <v>194</v>
      </c>
      <c r="M44" s="566"/>
      <c r="N44" s="566"/>
      <c r="O44" s="567" t="s">
        <v>354</v>
      </c>
      <c r="P44" s="569" t="s">
        <v>355</v>
      </c>
      <c r="Q44" s="566"/>
      <c r="R44" s="567" t="s">
        <v>356</v>
      </c>
      <c r="S44" s="569" t="s">
        <v>357</v>
      </c>
      <c r="T44" s="529"/>
      <c r="U44" s="529"/>
      <c r="V44" s="529"/>
      <c r="W44" s="529"/>
      <c r="X44" s="529"/>
    </row>
    <row r="45" spans="1:24" ht="12.75">
      <c r="A45" s="592"/>
      <c r="B45" s="616"/>
      <c r="C45" s="595"/>
      <c r="D45" s="550" t="str">
        <f t="shared" si="3"/>
        <v>-</v>
      </c>
      <c r="E45" s="557"/>
      <c r="F45" s="627" t="s">
        <v>149</v>
      </c>
      <c r="G45" s="628" t="s">
        <v>358</v>
      </c>
      <c r="H45" s="629" t="s">
        <v>197</v>
      </c>
      <c r="I45" s="629" t="s">
        <v>198</v>
      </c>
      <c r="J45" s="629" t="s">
        <v>199</v>
      </c>
      <c r="K45" s="629">
        <v>4</v>
      </c>
      <c r="L45" s="630">
        <v>4</v>
      </c>
      <c r="M45" s="566"/>
      <c r="N45" s="566"/>
      <c r="O45" s="567" t="s">
        <v>359</v>
      </c>
      <c r="P45" s="569" t="s">
        <v>360</v>
      </c>
      <c r="Q45" s="566"/>
      <c r="R45" s="567" t="s">
        <v>361</v>
      </c>
      <c r="S45" s="569" t="s">
        <v>362</v>
      </c>
      <c r="T45" s="529"/>
      <c r="U45" s="529"/>
      <c r="V45" s="529"/>
      <c r="W45" s="529"/>
      <c r="X45" s="529"/>
    </row>
    <row r="46" spans="1:24" ht="12.75">
      <c r="A46" s="592"/>
      <c r="B46" s="616"/>
      <c r="C46" s="595"/>
      <c r="D46" s="550" t="str">
        <f t="shared" si="3"/>
        <v>-</v>
      </c>
      <c r="E46" s="557"/>
      <c r="F46" s="631" t="s">
        <v>159</v>
      </c>
      <c r="G46" s="628" t="s">
        <v>363</v>
      </c>
      <c r="H46" s="629" t="s">
        <v>197</v>
      </c>
      <c r="I46" s="629" t="s">
        <v>198</v>
      </c>
      <c r="J46" s="629" t="s">
        <v>207</v>
      </c>
      <c r="K46" s="629">
        <v>3</v>
      </c>
      <c r="L46" s="630">
        <v>4</v>
      </c>
      <c r="M46" s="566"/>
      <c r="N46" s="566"/>
      <c r="O46" s="567" t="s">
        <v>364</v>
      </c>
      <c r="P46" s="569" t="s">
        <v>365</v>
      </c>
      <c r="Q46" s="566"/>
      <c r="R46" s="567" t="s">
        <v>366</v>
      </c>
      <c r="S46" s="569" t="s">
        <v>367</v>
      </c>
      <c r="T46" s="529"/>
      <c r="U46" s="529"/>
      <c r="V46" s="529"/>
      <c r="W46" s="529"/>
      <c r="X46" s="529"/>
    </row>
    <row r="47" spans="1:24" ht="12.75">
      <c r="A47" s="592"/>
      <c r="B47" s="616"/>
      <c r="C47" s="595"/>
      <c r="D47" s="550"/>
      <c r="E47" s="557"/>
      <c r="F47" s="631" t="s">
        <v>161</v>
      </c>
      <c r="G47" s="628" t="s">
        <v>363</v>
      </c>
      <c r="H47" s="629" t="s">
        <v>197</v>
      </c>
      <c r="I47" s="629" t="s">
        <v>198</v>
      </c>
      <c r="J47" s="629" t="s">
        <v>207</v>
      </c>
      <c r="K47" s="629">
        <v>3</v>
      </c>
      <c r="L47" s="630">
        <v>4</v>
      </c>
      <c r="M47" s="566"/>
      <c r="N47" s="566"/>
      <c r="O47" s="567"/>
      <c r="P47" s="569"/>
      <c r="Q47" s="566"/>
      <c r="R47" s="567"/>
      <c r="S47" s="569"/>
      <c r="T47" s="529"/>
      <c r="U47" s="529"/>
      <c r="V47" s="529"/>
      <c r="W47" s="529"/>
      <c r="X47" s="529"/>
    </row>
    <row r="48" spans="1:24" ht="12.75">
      <c r="A48" s="592"/>
      <c r="B48" s="616"/>
      <c r="C48" s="595"/>
      <c r="D48" s="550" t="str">
        <f t="shared" ref="D48:D49" si="4">IFERROR(VLOOKUP(B48,$B$129:$C$325,2,0),"-")</f>
        <v>-</v>
      </c>
      <c r="E48" s="557"/>
      <c r="F48" s="627" t="s">
        <v>95</v>
      </c>
      <c r="G48" s="628" t="s">
        <v>368</v>
      </c>
      <c r="H48" s="629" t="s">
        <v>197</v>
      </c>
      <c r="I48" s="629" t="s">
        <v>198</v>
      </c>
      <c r="J48" s="629" t="s">
        <v>207</v>
      </c>
      <c r="K48" s="629">
        <v>3</v>
      </c>
      <c r="L48" s="630">
        <v>4</v>
      </c>
      <c r="M48" s="566"/>
      <c r="N48" s="566"/>
      <c r="O48" s="567" t="s">
        <v>369</v>
      </c>
      <c r="P48" s="569" t="s">
        <v>370</v>
      </c>
      <c r="Q48" s="566"/>
      <c r="R48" s="567" t="s">
        <v>371</v>
      </c>
      <c r="S48" s="569" t="s">
        <v>372</v>
      </c>
      <c r="T48" s="529"/>
      <c r="U48" s="529"/>
      <c r="V48" s="529"/>
      <c r="W48" s="529"/>
      <c r="X48" s="529"/>
    </row>
    <row r="49" spans="1:24" ht="12.75">
      <c r="A49" s="592"/>
      <c r="B49" s="616"/>
      <c r="C49" s="595"/>
      <c r="D49" s="550" t="str">
        <f t="shared" si="4"/>
        <v>-</v>
      </c>
      <c r="E49" s="557"/>
      <c r="F49" s="627" t="s">
        <v>131</v>
      </c>
      <c r="G49" s="628" t="s">
        <v>373</v>
      </c>
      <c r="H49" s="629" t="s">
        <v>197</v>
      </c>
      <c r="I49" s="629" t="s">
        <v>198</v>
      </c>
      <c r="J49" s="629" t="s">
        <v>207</v>
      </c>
      <c r="K49" s="629">
        <v>3</v>
      </c>
      <c r="L49" s="630">
        <v>4</v>
      </c>
      <c r="M49" s="566"/>
      <c r="N49" s="566"/>
      <c r="O49" s="567"/>
      <c r="P49" s="569"/>
      <c r="Q49" s="566"/>
      <c r="R49" s="567"/>
      <c r="S49" s="569"/>
      <c r="T49" s="529"/>
      <c r="U49" s="529"/>
      <c r="V49" s="529"/>
      <c r="W49" s="529"/>
      <c r="X49" s="529"/>
    </row>
    <row r="50" spans="1:24" ht="12.75">
      <c r="A50" s="592"/>
      <c r="B50" s="616"/>
      <c r="C50" s="595"/>
      <c r="D50" s="550"/>
      <c r="E50" s="557"/>
      <c r="F50" s="627" t="s">
        <v>163</v>
      </c>
      <c r="G50" s="628" t="s">
        <v>373</v>
      </c>
      <c r="H50" s="629" t="s">
        <v>197</v>
      </c>
      <c r="I50" s="629" t="s">
        <v>198</v>
      </c>
      <c r="J50" s="629" t="s">
        <v>207</v>
      </c>
      <c r="K50" s="629">
        <v>3</v>
      </c>
      <c r="L50" s="630">
        <v>4</v>
      </c>
      <c r="M50" s="566"/>
      <c r="N50" s="566"/>
      <c r="O50" s="567"/>
      <c r="P50" s="569"/>
      <c r="Q50" s="566"/>
      <c r="R50" s="567"/>
      <c r="S50" s="569"/>
      <c r="T50" s="529"/>
      <c r="U50" s="529"/>
      <c r="V50" s="529"/>
      <c r="W50" s="529"/>
      <c r="X50" s="529"/>
    </row>
    <row r="51" spans="1:24" ht="12.75">
      <c r="A51" s="592"/>
      <c r="B51" s="616"/>
      <c r="C51" s="595"/>
      <c r="D51" s="550" t="str">
        <f t="shared" ref="D51:D89" si="5">IFERROR(VLOOKUP(B51,$B$129:$C$325,2,0),"-")</f>
        <v>-</v>
      </c>
      <c r="E51" s="557"/>
      <c r="F51" s="627" t="s">
        <v>164</v>
      </c>
      <c r="G51" s="628" t="s">
        <v>374</v>
      </c>
      <c r="H51" s="629" t="s">
        <v>197</v>
      </c>
      <c r="I51" s="629" t="s">
        <v>198</v>
      </c>
      <c r="J51" s="629" t="s">
        <v>207</v>
      </c>
      <c r="K51" s="629">
        <v>3</v>
      </c>
      <c r="L51" s="630">
        <v>4</v>
      </c>
      <c r="M51" s="566"/>
      <c r="N51" s="566"/>
      <c r="O51" s="567" t="s">
        <v>375</v>
      </c>
      <c r="P51" s="569" t="s">
        <v>376</v>
      </c>
      <c r="Q51" s="566"/>
      <c r="R51" s="567" t="s">
        <v>377</v>
      </c>
      <c r="S51" s="569" t="s">
        <v>378</v>
      </c>
      <c r="T51" s="529"/>
      <c r="U51" s="529"/>
      <c r="V51" s="529"/>
      <c r="W51" s="529"/>
      <c r="X51" s="529"/>
    </row>
    <row r="52" spans="1:24" ht="12.75">
      <c r="A52" s="592"/>
      <c r="B52" s="616"/>
      <c r="C52" s="595"/>
      <c r="D52" s="550" t="str">
        <f t="shared" si="5"/>
        <v>-</v>
      </c>
      <c r="E52" s="557"/>
      <c r="F52" s="627" t="s">
        <v>150</v>
      </c>
      <c r="G52" s="628" t="s">
        <v>379</v>
      </c>
      <c r="H52" s="629" t="s">
        <v>197</v>
      </c>
      <c r="I52" s="629" t="s">
        <v>198</v>
      </c>
      <c r="J52" s="629" t="s">
        <v>207</v>
      </c>
      <c r="K52" s="629">
        <v>3</v>
      </c>
      <c r="L52" s="630">
        <v>5</v>
      </c>
      <c r="M52" s="566"/>
      <c r="N52" s="566"/>
      <c r="O52" s="567"/>
      <c r="P52" s="569"/>
      <c r="Q52" s="566"/>
      <c r="R52" s="567"/>
      <c r="S52" s="569"/>
      <c r="T52" s="529"/>
      <c r="U52" s="529"/>
      <c r="V52" s="529"/>
      <c r="W52" s="529"/>
      <c r="X52" s="529"/>
    </row>
    <row r="53" spans="1:24" ht="25.5">
      <c r="A53" s="526"/>
      <c r="B53" s="632"/>
      <c r="C53" s="595"/>
      <c r="D53" s="550" t="str">
        <f t="shared" si="5"/>
        <v>-</v>
      </c>
      <c r="E53" s="557"/>
      <c r="F53" s="627" t="s">
        <v>167</v>
      </c>
      <c r="G53" s="628" t="s">
        <v>380</v>
      </c>
      <c r="H53" s="629" t="s">
        <v>197</v>
      </c>
      <c r="I53" s="629" t="s">
        <v>198</v>
      </c>
      <c r="J53" s="629" t="s">
        <v>207</v>
      </c>
      <c r="K53" s="629">
        <v>3</v>
      </c>
      <c r="L53" s="630">
        <v>5</v>
      </c>
      <c r="M53" s="566"/>
      <c r="N53" s="566"/>
      <c r="O53" s="567" t="s">
        <v>381</v>
      </c>
      <c r="P53" s="569" t="s">
        <v>382</v>
      </c>
      <c r="Q53" s="566"/>
      <c r="R53" s="567" t="s">
        <v>383</v>
      </c>
      <c r="S53" s="569" t="s">
        <v>384</v>
      </c>
      <c r="T53" s="529"/>
      <c r="U53" s="529"/>
      <c r="V53" s="529"/>
      <c r="W53" s="529"/>
      <c r="X53" s="529"/>
    </row>
    <row r="54" spans="1:24" ht="12.75">
      <c r="A54" s="526"/>
      <c r="B54" s="632"/>
      <c r="C54" s="595"/>
      <c r="D54" s="550" t="str">
        <f t="shared" si="5"/>
        <v>-</v>
      </c>
      <c r="E54" s="557"/>
      <c r="F54" s="627" t="s">
        <v>121</v>
      </c>
      <c r="G54" s="628" t="s">
        <v>385</v>
      </c>
      <c r="H54" s="629" t="s">
        <v>197</v>
      </c>
      <c r="I54" s="629" t="s">
        <v>198</v>
      </c>
      <c r="J54" s="629" t="s">
        <v>207</v>
      </c>
      <c r="K54" s="629">
        <v>3</v>
      </c>
      <c r="L54" s="630">
        <v>6</v>
      </c>
      <c r="M54" s="566"/>
      <c r="N54" s="566"/>
      <c r="O54" s="567"/>
      <c r="P54" s="569"/>
      <c r="Q54" s="566"/>
      <c r="R54" s="567"/>
      <c r="S54" s="569"/>
      <c r="T54" s="529"/>
      <c r="U54" s="529"/>
      <c r="V54" s="529"/>
      <c r="W54" s="529"/>
      <c r="X54" s="529"/>
    </row>
    <row r="55" spans="1:24" ht="12.75">
      <c r="A55" s="526"/>
      <c r="B55" s="632"/>
      <c r="C55" s="595"/>
      <c r="D55" s="550" t="str">
        <f t="shared" si="5"/>
        <v>-</v>
      </c>
      <c r="E55" s="557"/>
      <c r="F55" s="627" t="s">
        <v>122</v>
      </c>
      <c r="G55" s="628" t="s">
        <v>385</v>
      </c>
      <c r="H55" s="629" t="s">
        <v>197</v>
      </c>
      <c r="I55" s="629" t="s">
        <v>198</v>
      </c>
      <c r="J55" s="629" t="s">
        <v>207</v>
      </c>
      <c r="K55" s="629">
        <v>3</v>
      </c>
      <c r="L55" s="630">
        <v>6</v>
      </c>
      <c r="M55" s="566"/>
      <c r="N55" s="566"/>
      <c r="O55" s="567"/>
      <c r="P55" s="569"/>
      <c r="Q55" s="566"/>
      <c r="R55" s="567"/>
      <c r="S55" s="569"/>
      <c r="T55" s="529"/>
      <c r="U55" s="529"/>
      <c r="V55" s="529"/>
      <c r="W55" s="529"/>
      <c r="X55" s="529"/>
    </row>
    <row r="56" spans="1:24" ht="12.75">
      <c r="A56" s="526"/>
      <c r="B56" s="632"/>
      <c r="C56" s="595"/>
      <c r="D56" s="550" t="str">
        <f t="shared" si="5"/>
        <v>-</v>
      </c>
      <c r="E56" s="557"/>
      <c r="F56" s="633"/>
      <c r="G56" s="634"/>
      <c r="H56" s="635"/>
      <c r="I56" s="635"/>
      <c r="J56" s="635"/>
      <c r="K56" s="635"/>
      <c r="L56" s="636"/>
      <c r="M56" s="566"/>
      <c r="N56" s="566"/>
      <c r="O56" s="567" t="s">
        <v>386</v>
      </c>
      <c r="P56" s="569" t="s">
        <v>387</v>
      </c>
      <c r="Q56" s="566"/>
      <c r="R56" s="567" t="s">
        <v>388</v>
      </c>
      <c r="S56" s="569" t="s">
        <v>389</v>
      </c>
      <c r="T56" s="529"/>
      <c r="U56" s="529"/>
      <c r="V56" s="529"/>
      <c r="W56" s="529"/>
      <c r="X56" s="529"/>
    </row>
    <row r="57" spans="1:24" ht="12.75">
      <c r="A57" s="526"/>
      <c r="B57" s="632"/>
      <c r="C57" s="595"/>
      <c r="D57" s="550" t="str">
        <f t="shared" si="5"/>
        <v>-</v>
      </c>
      <c r="E57" s="578"/>
      <c r="F57" s="603"/>
      <c r="G57" s="22"/>
      <c r="H57" s="22"/>
      <c r="I57" s="22"/>
      <c r="J57" s="22"/>
      <c r="K57" s="22"/>
      <c r="L57" s="604"/>
      <c r="M57" s="566"/>
      <c r="N57" s="566"/>
      <c r="O57" s="567" t="s">
        <v>390</v>
      </c>
      <c r="P57" s="569" t="s">
        <v>391</v>
      </c>
      <c r="Q57" s="566"/>
      <c r="R57" s="567" t="s">
        <v>392</v>
      </c>
      <c r="S57" s="569" t="s">
        <v>393</v>
      </c>
      <c r="T57" s="529"/>
      <c r="U57" s="529"/>
      <c r="V57" s="529"/>
      <c r="W57" s="529"/>
      <c r="X57" s="529"/>
    </row>
    <row r="58" spans="1:24" ht="12.75">
      <c r="A58" s="526"/>
      <c r="B58" s="632"/>
      <c r="C58" s="595"/>
      <c r="D58" s="550" t="str">
        <f t="shared" si="5"/>
        <v>-</v>
      </c>
      <c r="E58" s="557"/>
      <c r="F58" s="605"/>
      <c r="G58" s="550" t="s">
        <v>394</v>
      </c>
      <c r="H58" s="528"/>
      <c r="I58" s="528"/>
      <c r="J58" s="528"/>
      <c r="K58" s="528"/>
      <c r="L58" s="606"/>
      <c r="M58" s="566"/>
      <c r="N58" s="566"/>
      <c r="O58" s="567" t="s">
        <v>395</v>
      </c>
      <c r="P58" s="569" t="s">
        <v>396</v>
      </c>
      <c r="Q58" s="566"/>
      <c r="R58" s="567" t="s">
        <v>397</v>
      </c>
      <c r="S58" s="569" t="s">
        <v>398</v>
      </c>
      <c r="T58" s="529"/>
      <c r="U58" s="529"/>
      <c r="V58" s="529"/>
      <c r="W58" s="529"/>
      <c r="X58" s="529"/>
    </row>
    <row r="59" spans="1:24" ht="12.75">
      <c r="A59" s="526"/>
      <c r="B59" s="632"/>
      <c r="C59" s="595"/>
      <c r="D59" s="550" t="str">
        <f t="shared" si="5"/>
        <v>-</v>
      </c>
      <c r="E59" s="551"/>
      <c r="F59" s="607" t="s">
        <v>188</v>
      </c>
      <c r="G59" s="537" t="s">
        <v>189</v>
      </c>
      <c r="H59" s="608" t="s">
        <v>190</v>
      </c>
      <c r="I59" s="608" t="s">
        <v>191</v>
      </c>
      <c r="J59" s="608" t="s">
        <v>192</v>
      </c>
      <c r="K59" s="608" t="s">
        <v>193</v>
      </c>
      <c r="L59" s="609" t="s">
        <v>194</v>
      </c>
      <c r="M59" s="566"/>
      <c r="N59" s="566"/>
      <c r="O59" s="567" t="s">
        <v>399</v>
      </c>
      <c r="P59" s="569" t="s">
        <v>400</v>
      </c>
      <c r="Q59" s="566"/>
      <c r="R59" s="567" t="s">
        <v>401</v>
      </c>
      <c r="S59" s="569" t="s">
        <v>402</v>
      </c>
      <c r="T59" s="529"/>
      <c r="U59" s="529"/>
      <c r="V59" s="529"/>
      <c r="W59" s="529"/>
      <c r="X59" s="529"/>
    </row>
    <row r="60" spans="1:24" ht="12.75">
      <c r="A60" s="526"/>
      <c r="B60" s="632"/>
      <c r="C60" s="595"/>
      <c r="D60" s="550" t="str">
        <f t="shared" si="5"/>
        <v>-</v>
      </c>
      <c r="E60" s="557"/>
      <c r="F60" s="637" t="s">
        <v>403</v>
      </c>
      <c r="G60" s="638" t="s">
        <v>404</v>
      </c>
      <c r="H60" s="639" t="s">
        <v>197</v>
      </c>
      <c r="I60" s="639" t="s">
        <v>198</v>
      </c>
      <c r="J60" s="639" t="s">
        <v>207</v>
      </c>
      <c r="K60" s="639">
        <v>3</v>
      </c>
      <c r="L60" s="640">
        <v>6</v>
      </c>
      <c r="M60" s="566"/>
      <c r="N60" s="566"/>
      <c r="O60" s="567" t="s">
        <v>405</v>
      </c>
      <c r="P60" s="569" t="s">
        <v>406</v>
      </c>
      <c r="Q60" s="566"/>
      <c r="R60" s="567" t="s">
        <v>407</v>
      </c>
      <c r="S60" s="569" t="s">
        <v>408</v>
      </c>
      <c r="T60" s="529"/>
      <c r="U60" s="529"/>
      <c r="V60" s="529"/>
      <c r="W60" s="529"/>
      <c r="X60" s="529"/>
    </row>
    <row r="61" spans="1:24" ht="12.75">
      <c r="A61" s="526"/>
      <c r="B61" s="632"/>
      <c r="C61" s="595"/>
      <c r="D61" s="550" t="str">
        <f t="shared" si="5"/>
        <v>-</v>
      </c>
      <c r="E61" s="557"/>
      <c r="F61" s="637" t="s">
        <v>409</v>
      </c>
      <c r="G61" s="638" t="s">
        <v>410</v>
      </c>
      <c r="H61" s="639" t="s">
        <v>197</v>
      </c>
      <c r="I61" s="639" t="s">
        <v>198</v>
      </c>
      <c r="J61" s="639" t="s">
        <v>207</v>
      </c>
      <c r="K61" s="639">
        <v>3</v>
      </c>
      <c r="L61" s="640">
        <v>6</v>
      </c>
      <c r="M61" s="566"/>
      <c r="N61" s="566"/>
      <c r="O61" s="567" t="s">
        <v>411</v>
      </c>
      <c r="P61" s="569" t="s">
        <v>412</v>
      </c>
      <c r="Q61" s="566"/>
      <c r="R61" s="567"/>
      <c r="S61" s="569"/>
      <c r="T61" s="529"/>
      <c r="U61" s="529"/>
      <c r="V61" s="529"/>
      <c r="W61" s="529"/>
      <c r="X61" s="529"/>
    </row>
    <row r="62" spans="1:24" ht="12.75">
      <c r="A62" s="526"/>
      <c r="B62" s="632"/>
      <c r="C62" s="595"/>
      <c r="D62" s="550" t="str">
        <f t="shared" si="5"/>
        <v>-</v>
      </c>
      <c r="E62" s="557"/>
      <c r="F62" s="637" t="s">
        <v>413</v>
      </c>
      <c r="G62" s="638" t="s">
        <v>414</v>
      </c>
      <c r="H62" s="639" t="s">
        <v>197</v>
      </c>
      <c r="I62" s="639" t="s">
        <v>198</v>
      </c>
      <c r="J62" s="639" t="s">
        <v>207</v>
      </c>
      <c r="K62" s="639">
        <v>3</v>
      </c>
      <c r="L62" s="640">
        <v>6</v>
      </c>
      <c r="M62" s="566"/>
      <c r="N62" s="566"/>
      <c r="O62" s="567"/>
      <c r="P62" s="569"/>
      <c r="Q62" s="566"/>
      <c r="R62" s="567"/>
      <c r="S62" s="569"/>
      <c r="T62" s="529"/>
      <c r="U62" s="529"/>
      <c r="V62" s="529"/>
      <c r="W62" s="529"/>
      <c r="X62" s="529"/>
    </row>
    <row r="63" spans="1:24" ht="12.75">
      <c r="A63" s="526"/>
      <c r="B63" s="632"/>
      <c r="C63" s="595"/>
      <c r="D63" s="550" t="str">
        <f t="shared" si="5"/>
        <v>-</v>
      </c>
      <c r="E63" s="557"/>
      <c r="F63" s="637" t="s">
        <v>415</v>
      </c>
      <c r="G63" s="638" t="s">
        <v>416</v>
      </c>
      <c r="H63" s="639" t="s">
        <v>197</v>
      </c>
      <c r="I63" s="639" t="s">
        <v>198</v>
      </c>
      <c r="J63" s="639" t="s">
        <v>207</v>
      </c>
      <c r="K63" s="639">
        <v>3</v>
      </c>
      <c r="L63" s="640">
        <v>6</v>
      </c>
      <c r="M63" s="566"/>
      <c r="N63" s="566"/>
      <c r="O63" s="567" t="s">
        <v>417</v>
      </c>
      <c r="P63" s="569" t="s">
        <v>418</v>
      </c>
      <c r="Q63" s="566"/>
      <c r="R63" s="641" t="s">
        <v>419</v>
      </c>
      <c r="S63" s="642" t="s">
        <v>420</v>
      </c>
      <c r="T63" s="529"/>
      <c r="U63" s="529"/>
      <c r="V63" s="529"/>
      <c r="W63" s="529"/>
      <c r="X63" s="529"/>
    </row>
    <row r="64" spans="1:24" ht="12.75">
      <c r="A64" s="526"/>
      <c r="B64" s="632"/>
      <c r="C64" s="595"/>
      <c r="D64" s="550" t="str">
        <f t="shared" si="5"/>
        <v>-</v>
      </c>
      <c r="E64" s="557"/>
      <c r="F64" s="637" t="s">
        <v>421</v>
      </c>
      <c r="G64" s="638" t="s">
        <v>422</v>
      </c>
      <c r="H64" s="639" t="s">
        <v>197</v>
      </c>
      <c r="I64" s="639" t="s">
        <v>198</v>
      </c>
      <c r="J64" s="639" t="s">
        <v>207</v>
      </c>
      <c r="K64" s="639">
        <v>3</v>
      </c>
      <c r="L64" s="640">
        <v>6</v>
      </c>
      <c r="M64" s="566"/>
      <c r="N64" s="566"/>
      <c r="O64" s="567" t="s">
        <v>423</v>
      </c>
      <c r="P64" s="569" t="s">
        <v>424</v>
      </c>
      <c r="Q64" s="566"/>
      <c r="R64" s="566"/>
      <c r="S64" s="644"/>
      <c r="T64" s="529"/>
      <c r="U64" s="529"/>
      <c r="V64" s="529"/>
      <c r="W64" s="529"/>
      <c r="X64" s="529"/>
    </row>
    <row r="65" spans="1:24" ht="12.75">
      <c r="A65" s="526"/>
      <c r="B65" s="632"/>
      <c r="C65" s="595"/>
      <c r="D65" s="550" t="str">
        <f t="shared" si="5"/>
        <v>-</v>
      </c>
      <c r="E65" s="557"/>
      <c r="F65" s="645"/>
      <c r="G65" s="646"/>
      <c r="H65" s="647"/>
      <c r="I65" s="647"/>
      <c r="J65" s="647"/>
      <c r="K65" s="647"/>
      <c r="L65" s="648"/>
      <c r="M65" s="566"/>
      <c r="N65" s="566"/>
      <c r="O65" s="567" t="s">
        <v>425</v>
      </c>
      <c r="P65" s="569" t="s">
        <v>426</v>
      </c>
      <c r="Q65" s="529"/>
      <c r="R65" s="529"/>
      <c r="S65" s="531"/>
      <c r="T65" s="529"/>
      <c r="U65" s="529"/>
      <c r="V65" s="529"/>
      <c r="W65" s="529"/>
      <c r="X65" s="529"/>
    </row>
    <row r="66" spans="1:24" ht="12.75">
      <c r="A66" s="526"/>
      <c r="B66" s="632"/>
      <c r="C66" s="595"/>
      <c r="D66" s="550" t="str">
        <f t="shared" si="5"/>
        <v>-</v>
      </c>
      <c r="E66" s="557"/>
      <c r="F66" s="645"/>
      <c r="G66" s="646"/>
      <c r="H66" s="647"/>
      <c r="I66" s="647"/>
      <c r="J66" s="647"/>
      <c r="K66" s="647"/>
      <c r="L66" s="648"/>
      <c r="M66" s="566"/>
      <c r="N66" s="566"/>
      <c r="O66" s="567"/>
      <c r="P66" s="569"/>
      <c r="Q66" s="529"/>
      <c r="R66" s="529"/>
      <c r="S66" s="531"/>
      <c r="T66" s="529"/>
      <c r="U66" s="529"/>
      <c r="V66" s="529"/>
      <c r="W66" s="529"/>
      <c r="X66" s="529"/>
    </row>
    <row r="67" spans="1:24" ht="12.75">
      <c r="A67" s="526"/>
      <c r="B67" s="632"/>
      <c r="C67" s="595"/>
      <c r="D67" s="550" t="str">
        <f t="shared" si="5"/>
        <v>-</v>
      </c>
      <c r="E67" s="649"/>
      <c r="F67" s="645"/>
      <c r="G67" s="650"/>
      <c r="H67" s="647"/>
      <c r="I67" s="647"/>
      <c r="J67" s="647"/>
      <c r="K67" s="647"/>
      <c r="L67" s="648"/>
      <c r="M67" s="566"/>
      <c r="N67" s="566"/>
      <c r="O67" s="567" t="s">
        <v>427</v>
      </c>
      <c r="P67" s="569" t="s">
        <v>428</v>
      </c>
      <c r="Q67" s="529"/>
      <c r="R67" s="529"/>
      <c r="S67" s="531"/>
      <c r="T67" s="529"/>
      <c r="U67" s="529"/>
      <c r="V67" s="529"/>
      <c r="W67" s="529"/>
      <c r="X67" s="529"/>
    </row>
    <row r="68" spans="1:24" ht="12.75">
      <c r="A68" s="526"/>
      <c r="B68" s="632"/>
      <c r="C68" s="595"/>
      <c r="D68" s="550" t="str">
        <f t="shared" si="5"/>
        <v>-</v>
      </c>
      <c r="E68" s="649"/>
      <c r="F68" s="645"/>
      <c r="G68" s="650"/>
      <c r="H68" s="647"/>
      <c r="I68" s="647"/>
      <c r="J68" s="647"/>
      <c r="K68" s="647"/>
      <c r="L68" s="648"/>
      <c r="M68" s="566"/>
      <c r="N68" s="566"/>
      <c r="O68" s="567" t="s">
        <v>429</v>
      </c>
      <c r="P68" s="569" t="s">
        <v>430</v>
      </c>
      <c r="Q68" s="529"/>
      <c r="R68" s="529"/>
      <c r="S68" s="531"/>
      <c r="T68" s="529"/>
      <c r="U68" s="529"/>
      <c r="V68" s="529"/>
      <c r="W68" s="529"/>
      <c r="X68" s="529"/>
    </row>
    <row r="69" spans="1:24" ht="12.75">
      <c r="A69" s="526"/>
      <c r="B69" s="632"/>
      <c r="C69" s="595"/>
      <c r="D69" s="550" t="str">
        <f t="shared" si="5"/>
        <v>-</v>
      </c>
      <c r="E69" s="578"/>
      <c r="F69" s="603"/>
      <c r="G69" s="22"/>
      <c r="H69" s="22"/>
      <c r="I69" s="22"/>
      <c r="J69" s="22"/>
      <c r="K69" s="22"/>
      <c r="L69" s="604"/>
      <c r="M69" s="566"/>
      <c r="N69" s="566"/>
      <c r="O69" s="567" t="s">
        <v>431</v>
      </c>
      <c r="P69" s="569" t="s">
        <v>432</v>
      </c>
      <c r="Q69" s="529"/>
      <c r="R69" s="529"/>
      <c r="S69" s="531"/>
      <c r="T69" s="529"/>
      <c r="U69" s="529"/>
      <c r="V69" s="529"/>
      <c r="W69" s="529"/>
      <c r="X69" s="529"/>
    </row>
    <row r="70" spans="1:24" ht="12.75">
      <c r="A70" s="526"/>
      <c r="B70" s="632"/>
      <c r="C70" s="595"/>
      <c r="D70" s="550" t="str">
        <f t="shared" si="5"/>
        <v>-</v>
      </c>
      <c r="E70" s="557"/>
      <c r="F70" s="603"/>
      <c r="G70" s="610" t="s">
        <v>433</v>
      </c>
      <c r="H70" s="22"/>
      <c r="I70" s="22"/>
      <c r="J70" s="22"/>
      <c r="K70" s="22"/>
      <c r="L70" s="604"/>
      <c r="M70" s="566"/>
      <c r="N70" s="566"/>
      <c r="O70" s="567" t="s">
        <v>434</v>
      </c>
      <c r="P70" s="569" t="s">
        <v>435</v>
      </c>
      <c r="Q70" s="529"/>
      <c r="R70" s="529"/>
      <c r="S70" s="531"/>
      <c r="T70" s="529"/>
      <c r="U70" s="529"/>
      <c r="V70" s="529"/>
      <c r="W70" s="529"/>
      <c r="X70" s="529"/>
    </row>
    <row r="71" spans="1:24" ht="12.75">
      <c r="A71" s="526"/>
      <c r="B71" s="632"/>
      <c r="C71" s="595"/>
      <c r="D71" s="550" t="str">
        <f t="shared" si="5"/>
        <v>-</v>
      </c>
      <c r="E71" s="551"/>
      <c r="F71" s="607" t="s">
        <v>188</v>
      </c>
      <c r="G71" s="537" t="s">
        <v>189</v>
      </c>
      <c r="H71" s="608" t="s">
        <v>190</v>
      </c>
      <c r="I71" s="608" t="s">
        <v>191</v>
      </c>
      <c r="J71" s="608" t="s">
        <v>192</v>
      </c>
      <c r="K71" s="608" t="s">
        <v>193</v>
      </c>
      <c r="L71" s="609" t="s">
        <v>194</v>
      </c>
      <c r="M71" s="566"/>
      <c r="N71" s="566"/>
      <c r="O71" s="567" t="s">
        <v>436</v>
      </c>
      <c r="P71" s="569" t="s">
        <v>437</v>
      </c>
      <c r="Q71" s="529"/>
      <c r="R71" s="529"/>
      <c r="S71" s="531"/>
      <c r="T71" s="529"/>
      <c r="U71" s="529"/>
      <c r="V71" s="529"/>
      <c r="W71" s="529"/>
      <c r="X71" s="529"/>
    </row>
    <row r="72" spans="1:24" ht="12.75">
      <c r="A72" s="526"/>
      <c r="B72" s="632"/>
      <c r="C72" s="595"/>
      <c r="D72" s="550" t="str">
        <f t="shared" si="5"/>
        <v>-</v>
      </c>
      <c r="E72" s="557"/>
      <c r="F72" s="645"/>
      <c r="G72" s="646"/>
      <c r="H72" s="647"/>
      <c r="I72" s="647"/>
      <c r="J72" s="647"/>
      <c r="K72" s="647"/>
      <c r="L72" s="648"/>
      <c r="M72" s="566"/>
      <c r="N72" s="566"/>
      <c r="O72" s="567" t="s">
        <v>438</v>
      </c>
      <c r="P72" s="569" t="s">
        <v>439</v>
      </c>
      <c r="Q72" s="529"/>
      <c r="R72" s="529"/>
      <c r="S72" s="531"/>
      <c r="T72" s="529"/>
      <c r="U72" s="529"/>
      <c r="V72" s="529"/>
      <c r="W72" s="529"/>
      <c r="X72" s="529"/>
    </row>
    <row r="73" spans="1:24" ht="12.75">
      <c r="A73" s="526"/>
      <c r="B73" s="632"/>
      <c r="C73" s="595"/>
      <c r="D73" s="550" t="str">
        <f t="shared" si="5"/>
        <v>-</v>
      </c>
      <c r="E73" s="557"/>
      <c r="F73" s="645"/>
      <c r="G73" s="646"/>
      <c r="H73" s="647"/>
      <c r="I73" s="647"/>
      <c r="J73" s="647"/>
      <c r="K73" s="647"/>
      <c r="L73" s="648"/>
      <c r="M73" s="566"/>
      <c r="N73" s="566"/>
      <c r="O73" s="567" t="s">
        <v>440</v>
      </c>
      <c r="P73" s="569" t="s">
        <v>441</v>
      </c>
      <c r="Q73" s="529"/>
      <c r="R73" s="529"/>
      <c r="S73" s="531"/>
      <c r="T73" s="529"/>
      <c r="U73" s="529"/>
      <c r="V73" s="529"/>
      <c r="W73" s="529"/>
      <c r="X73" s="529"/>
    </row>
    <row r="74" spans="1:24" ht="12.75">
      <c r="A74" s="526"/>
      <c r="B74" s="632"/>
      <c r="C74" s="595"/>
      <c r="D74" s="550" t="str">
        <f t="shared" si="5"/>
        <v>-</v>
      </c>
      <c r="E74" s="557"/>
      <c r="F74" s="645"/>
      <c r="G74" s="646"/>
      <c r="H74" s="647"/>
      <c r="I74" s="647"/>
      <c r="J74" s="647"/>
      <c r="K74" s="647"/>
      <c r="L74" s="648"/>
      <c r="M74" s="566"/>
      <c r="N74" s="566"/>
      <c r="O74" s="567" t="s">
        <v>442</v>
      </c>
      <c r="P74" s="569" t="s">
        <v>443</v>
      </c>
      <c r="Q74" s="529"/>
      <c r="R74" s="529"/>
      <c r="S74" s="531"/>
      <c r="T74" s="529"/>
      <c r="U74" s="529"/>
      <c r="V74" s="529"/>
      <c r="W74" s="529"/>
      <c r="X74" s="529"/>
    </row>
    <row r="75" spans="1:24" ht="12.75">
      <c r="A75" s="526"/>
      <c r="B75" s="632"/>
      <c r="C75" s="595"/>
      <c r="D75" s="550" t="str">
        <f t="shared" si="5"/>
        <v>-</v>
      </c>
      <c r="E75" s="557"/>
      <c r="F75" s="645"/>
      <c r="G75" s="646"/>
      <c r="H75" s="647"/>
      <c r="I75" s="647"/>
      <c r="J75" s="647"/>
      <c r="K75" s="647"/>
      <c r="L75" s="648"/>
      <c r="M75" s="566"/>
      <c r="N75" s="566"/>
      <c r="O75" s="567" t="s">
        <v>444</v>
      </c>
      <c r="P75" s="569" t="s">
        <v>445</v>
      </c>
      <c r="Q75" s="529"/>
      <c r="R75" s="529"/>
      <c r="S75" s="531"/>
      <c r="T75" s="529"/>
      <c r="U75" s="529"/>
      <c r="V75" s="529"/>
      <c r="W75" s="529"/>
      <c r="X75" s="529"/>
    </row>
    <row r="76" spans="1:24" ht="12.75">
      <c r="A76" s="526"/>
      <c r="B76" s="632"/>
      <c r="C76" s="595"/>
      <c r="D76" s="550" t="str">
        <f t="shared" si="5"/>
        <v>-</v>
      </c>
      <c r="E76" s="557"/>
      <c r="F76" s="645"/>
      <c r="G76" s="646"/>
      <c r="H76" s="647"/>
      <c r="I76" s="647"/>
      <c r="J76" s="647"/>
      <c r="K76" s="647"/>
      <c r="L76" s="648"/>
      <c r="M76" s="566"/>
      <c r="N76" s="566"/>
      <c r="O76" s="567" t="s">
        <v>446</v>
      </c>
      <c r="P76" s="569" t="s">
        <v>447</v>
      </c>
      <c r="Q76" s="529"/>
      <c r="R76" s="529"/>
      <c r="S76" s="531"/>
      <c r="T76" s="529"/>
      <c r="U76" s="529"/>
      <c r="V76" s="529"/>
      <c r="W76" s="529"/>
      <c r="X76" s="529"/>
    </row>
    <row r="77" spans="1:24" ht="12.75">
      <c r="A77" s="526"/>
      <c r="B77" s="632"/>
      <c r="C77" s="595"/>
      <c r="D77" s="550" t="str">
        <f t="shared" si="5"/>
        <v>-</v>
      </c>
      <c r="E77" s="557"/>
      <c r="F77" s="645"/>
      <c r="G77" s="646"/>
      <c r="H77" s="647"/>
      <c r="I77" s="647"/>
      <c r="J77" s="647"/>
      <c r="K77" s="647"/>
      <c r="L77" s="648"/>
      <c r="M77" s="566"/>
      <c r="N77" s="566"/>
      <c r="O77" s="567" t="s">
        <v>448</v>
      </c>
      <c r="P77" s="569" t="s">
        <v>408</v>
      </c>
      <c r="Q77" s="529"/>
      <c r="R77" s="529"/>
      <c r="S77" s="531"/>
      <c r="T77" s="529"/>
      <c r="U77" s="529"/>
      <c r="V77" s="529"/>
      <c r="W77" s="529"/>
      <c r="X77" s="529"/>
    </row>
    <row r="78" spans="1:24" ht="12.75">
      <c r="A78" s="526"/>
      <c r="B78" s="632"/>
      <c r="C78" s="595"/>
      <c r="D78" s="550" t="str">
        <f t="shared" si="5"/>
        <v>-</v>
      </c>
      <c r="E78" s="557"/>
      <c r="F78" s="645"/>
      <c r="G78" s="646"/>
      <c r="H78" s="647"/>
      <c r="I78" s="647"/>
      <c r="J78" s="647"/>
      <c r="K78" s="647"/>
      <c r="L78" s="648"/>
      <c r="M78" s="566"/>
      <c r="N78" s="566"/>
      <c r="O78" s="567" t="s">
        <v>449</v>
      </c>
      <c r="P78" s="569" t="s">
        <v>167</v>
      </c>
      <c r="Q78" s="529"/>
      <c r="R78" s="529"/>
      <c r="S78" s="531"/>
      <c r="T78" s="529"/>
      <c r="U78" s="529"/>
      <c r="V78" s="529"/>
      <c r="W78" s="529"/>
      <c r="X78" s="529"/>
    </row>
    <row r="79" spans="1:24" ht="12.75">
      <c r="A79" s="526"/>
      <c r="B79" s="632"/>
      <c r="C79" s="595"/>
      <c r="D79" s="550" t="str">
        <f t="shared" si="5"/>
        <v>-</v>
      </c>
      <c r="E79" s="557"/>
      <c r="F79" s="645"/>
      <c r="G79" s="646"/>
      <c r="H79" s="647"/>
      <c r="I79" s="647"/>
      <c r="J79" s="647"/>
      <c r="K79" s="647"/>
      <c r="L79" s="648"/>
      <c r="M79" s="566"/>
      <c r="N79" s="566"/>
      <c r="O79" s="567" t="s">
        <v>450</v>
      </c>
      <c r="P79" s="569" t="s">
        <v>334</v>
      </c>
      <c r="Q79" s="529"/>
      <c r="R79" s="529"/>
      <c r="S79" s="531"/>
      <c r="T79" s="529"/>
      <c r="U79" s="529"/>
      <c r="V79" s="529"/>
      <c r="W79" s="529"/>
      <c r="X79" s="529"/>
    </row>
    <row r="80" spans="1:24" ht="12.75">
      <c r="A80" s="526"/>
      <c r="B80" s="632"/>
      <c r="C80" s="595"/>
      <c r="D80" s="550" t="str">
        <f t="shared" si="5"/>
        <v>-</v>
      </c>
      <c r="E80" s="557"/>
      <c r="F80" s="645"/>
      <c r="G80" s="646"/>
      <c r="H80" s="647"/>
      <c r="I80" s="647"/>
      <c r="J80" s="647"/>
      <c r="K80" s="647"/>
      <c r="L80" s="648"/>
      <c r="M80" s="566"/>
      <c r="N80" s="566"/>
      <c r="O80" s="567" t="s">
        <v>451</v>
      </c>
      <c r="P80" s="569" t="s">
        <v>452</v>
      </c>
      <c r="Q80" s="529"/>
      <c r="R80" s="529"/>
      <c r="S80" s="531"/>
      <c r="T80" s="529"/>
      <c r="U80" s="529"/>
      <c r="V80" s="529"/>
      <c r="W80" s="529"/>
      <c r="X80" s="529"/>
    </row>
    <row r="81" spans="1:24" ht="12.75">
      <c r="A81" s="526"/>
      <c r="B81" s="632"/>
      <c r="C81" s="595"/>
      <c r="D81" s="550" t="str">
        <f t="shared" si="5"/>
        <v>-</v>
      </c>
      <c r="E81" s="557"/>
      <c r="F81" s="645"/>
      <c r="G81" s="646"/>
      <c r="H81" s="647"/>
      <c r="I81" s="647"/>
      <c r="J81" s="647"/>
      <c r="K81" s="647"/>
      <c r="L81" s="648"/>
      <c r="M81" s="566"/>
      <c r="N81" s="566"/>
      <c r="O81" s="567" t="s">
        <v>453</v>
      </c>
      <c r="P81" s="569" t="s">
        <v>326</v>
      </c>
      <c r="Q81" s="529"/>
      <c r="R81" s="529"/>
      <c r="S81" s="531"/>
      <c r="T81" s="529"/>
      <c r="U81" s="529"/>
      <c r="V81" s="529"/>
      <c r="W81" s="529"/>
      <c r="X81" s="529"/>
    </row>
    <row r="82" spans="1:24" ht="12.75">
      <c r="A82" s="526"/>
      <c r="B82" s="632"/>
      <c r="C82" s="595"/>
      <c r="D82" s="550" t="str">
        <f t="shared" si="5"/>
        <v>-</v>
      </c>
      <c r="E82" s="557"/>
      <c r="F82" s="645"/>
      <c r="G82" s="646"/>
      <c r="H82" s="647"/>
      <c r="I82" s="647"/>
      <c r="J82" s="647"/>
      <c r="K82" s="647"/>
      <c r="L82" s="648"/>
      <c r="M82" s="566"/>
      <c r="N82" s="566"/>
      <c r="O82" s="567" t="s">
        <v>454</v>
      </c>
      <c r="P82" s="569" t="s">
        <v>455</v>
      </c>
      <c r="Q82" s="529"/>
      <c r="R82" s="529"/>
      <c r="S82" s="531"/>
      <c r="T82" s="529"/>
      <c r="U82" s="529"/>
      <c r="V82" s="529"/>
      <c r="W82" s="529"/>
      <c r="X82" s="529"/>
    </row>
    <row r="83" spans="1:24" ht="12.75">
      <c r="A83" s="526"/>
      <c r="B83" s="632"/>
      <c r="C83" s="595"/>
      <c r="D83" s="550" t="str">
        <f t="shared" si="5"/>
        <v>-</v>
      </c>
      <c r="E83" s="557"/>
      <c r="F83" s="645"/>
      <c r="G83" s="646"/>
      <c r="H83" s="647"/>
      <c r="I83" s="647"/>
      <c r="J83" s="647"/>
      <c r="K83" s="647"/>
      <c r="L83" s="648"/>
      <c r="M83" s="566"/>
      <c r="N83" s="566"/>
      <c r="O83" s="567" t="s">
        <v>456</v>
      </c>
      <c r="P83" s="569" t="s">
        <v>457</v>
      </c>
      <c r="Q83" s="529"/>
      <c r="R83" s="529"/>
      <c r="S83" s="531"/>
      <c r="T83" s="529"/>
      <c r="U83" s="529"/>
      <c r="V83" s="529"/>
      <c r="W83" s="529"/>
      <c r="X83" s="529"/>
    </row>
    <row r="84" spans="1:24" ht="12.75">
      <c r="A84" s="526"/>
      <c r="B84" s="632"/>
      <c r="C84" s="595"/>
      <c r="D84" s="550" t="str">
        <f t="shared" si="5"/>
        <v>-</v>
      </c>
      <c r="E84" s="557"/>
      <c r="F84" s="645"/>
      <c r="G84" s="646"/>
      <c r="H84" s="647"/>
      <c r="I84" s="647"/>
      <c r="J84" s="647"/>
      <c r="K84" s="647"/>
      <c r="L84" s="648"/>
      <c r="M84" s="566"/>
      <c r="N84" s="566"/>
      <c r="O84" s="567" t="s">
        <v>458</v>
      </c>
      <c r="P84" s="569" t="s">
        <v>459</v>
      </c>
      <c r="Q84" s="529"/>
      <c r="R84" s="529"/>
      <c r="S84" s="531"/>
      <c r="T84" s="529"/>
      <c r="U84" s="529"/>
      <c r="V84" s="529"/>
      <c r="W84" s="529"/>
      <c r="X84" s="529"/>
    </row>
    <row r="85" spans="1:24" ht="12.75">
      <c r="A85" s="526"/>
      <c r="B85" s="632"/>
      <c r="C85" s="595"/>
      <c r="D85" s="550" t="str">
        <f t="shared" si="5"/>
        <v>-</v>
      </c>
      <c r="E85" s="557"/>
      <c r="F85" s="645"/>
      <c r="G85" s="646"/>
      <c r="H85" s="647"/>
      <c r="I85" s="647"/>
      <c r="J85" s="647"/>
      <c r="K85" s="647"/>
      <c r="L85" s="648"/>
      <c r="M85" s="566"/>
      <c r="N85" s="566"/>
      <c r="O85" s="567"/>
      <c r="P85" s="569"/>
      <c r="Q85" s="529"/>
      <c r="R85" s="529"/>
      <c r="S85" s="531"/>
      <c r="T85" s="529"/>
      <c r="U85" s="529"/>
      <c r="V85" s="529"/>
      <c r="W85" s="529"/>
      <c r="X85" s="529"/>
    </row>
    <row r="86" spans="1:24" ht="12.75">
      <c r="A86" s="526"/>
      <c r="B86" s="651" t="s">
        <v>67</v>
      </c>
      <c r="C86" s="652" t="s">
        <v>177</v>
      </c>
      <c r="D86" s="550" t="str">
        <f t="shared" si="5"/>
        <v>-</v>
      </c>
      <c r="E86" s="557"/>
      <c r="F86" s="645"/>
      <c r="G86" s="646"/>
      <c r="H86" s="647"/>
      <c r="I86" s="647"/>
      <c r="J86" s="647"/>
      <c r="K86" s="647"/>
      <c r="L86" s="648"/>
      <c r="M86" s="566"/>
      <c r="N86" s="566"/>
      <c r="O86" s="641"/>
      <c r="P86" s="642"/>
      <c r="Q86" s="529"/>
      <c r="R86" s="529"/>
      <c r="S86" s="531"/>
      <c r="T86" s="529"/>
      <c r="U86" s="529"/>
      <c r="V86" s="529"/>
      <c r="W86" s="529"/>
      <c r="X86" s="529"/>
    </row>
    <row r="87" spans="1:24" ht="12.75">
      <c r="A87" s="526"/>
      <c r="B87" s="651" t="s">
        <v>111</v>
      </c>
      <c r="C87" s="595"/>
      <c r="D87" s="550" t="str">
        <f t="shared" si="5"/>
        <v>-</v>
      </c>
      <c r="E87" s="557"/>
      <c r="F87" s="645"/>
      <c r="G87" s="646"/>
      <c r="H87" s="647"/>
      <c r="I87" s="647"/>
      <c r="J87" s="647"/>
      <c r="K87" s="647"/>
      <c r="L87" s="648"/>
      <c r="M87" s="529"/>
      <c r="N87" s="529"/>
      <c r="O87" s="529"/>
      <c r="P87" s="531"/>
      <c r="Q87" s="529"/>
      <c r="R87" s="529"/>
      <c r="S87" s="531"/>
      <c r="T87" s="529"/>
      <c r="U87" s="529"/>
      <c r="V87" s="529"/>
      <c r="W87" s="529"/>
      <c r="X87" s="529"/>
    </row>
    <row r="88" spans="1:24" ht="12.75">
      <c r="A88" s="547"/>
      <c r="B88" s="651" t="s">
        <v>460</v>
      </c>
      <c r="C88" s="653" t="s">
        <v>461</v>
      </c>
      <c r="D88" s="550" t="str">
        <f t="shared" si="5"/>
        <v>-</v>
      </c>
      <c r="E88" s="557"/>
      <c r="F88" s="645"/>
      <c r="G88" s="646"/>
      <c r="H88" s="647"/>
      <c r="I88" s="647"/>
      <c r="J88" s="647"/>
      <c r="K88" s="647"/>
      <c r="L88" s="648"/>
      <c r="M88" s="529"/>
      <c r="N88" s="529"/>
      <c r="O88" s="529"/>
      <c r="P88" s="531"/>
      <c r="Q88" s="529"/>
      <c r="R88" s="529"/>
      <c r="S88" s="531"/>
      <c r="T88" s="529"/>
      <c r="U88" s="529"/>
      <c r="V88" s="529"/>
      <c r="W88" s="529"/>
      <c r="X88" s="529"/>
    </row>
    <row r="89" spans="1:24" ht="12.75">
      <c r="A89" s="547"/>
      <c r="B89" s="654" t="s">
        <v>462</v>
      </c>
      <c r="C89" s="655" t="s">
        <v>462</v>
      </c>
      <c r="D89" s="550" t="str">
        <f t="shared" si="5"/>
        <v>-</v>
      </c>
      <c r="E89" s="557"/>
      <c r="F89" s="645"/>
      <c r="G89" s="646"/>
      <c r="H89" s="647"/>
      <c r="I89" s="647"/>
      <c r="J89" s="647"/>
      <c r="K89" s="647"/>
      <c r="L89" s="648"/>
      <c r="M89" s="529"/>
      <c r="N89" s="529"/>
      <c r="O89" s="529"/>
      <c r="P89" s="531"/>
      <c r="Q89" s="529"/>
      <c r="R89" s="529"/>
      <c r="S89" s="531"/>
      <c r="T89" s="529"/>
      <c r="U89" s="529"/>
      <c r="V89" s="529"/>
      <c r="W89" s="529"/>
      <c r="X89" s="529"/>
    </row>
    <row r="90" spans="1:24" ht="12.75">
      <c r="A90" s="526"/>
      <c r="B90" s="527"/>
      <c r="C90" s="528"/>
      <c r="D90" s="22"/>
      <c r="E90" s="557"/>
      <c r="F90" s="645"/>
      <c r="G90" s="646"/>
      <c r="H90" s="647"/>
      <c r="I90" s="647"/>
      <c r="J90" s="647"/>
      <c r="K90" s="647"/>
      <c r="L90" s="648"/>
      <c r="M90" s="529"/>
      <c r="N90" s="529"/>
      <c r="O90" s="529"/>
      <c r="P90" s="531"/>
      <c r="Q90" s="529"/>
      <c r="R90" s="529"/>
      <c r="S90" s="531"/>
      <c r="T90" s="529"/>
      <c r="U90" s="529"/>
      <c r="V90" s="529"/>
      <c r="W90" s="529"/>
      <c r="X90" s="529"/>
    </row>
    <row r="91" spans="1:24" ht="12.75">
      <c r="A91" s="526"/>
      <c r="B91" s="656" t="s">
        <v>463</v>
      </c>
      <c r="C91" s="528"/>
      <c r="D91" s="22"/>
      <c r="E91" s="557"/>
      <c r="F91" s="645"/>
      <c r="G91" s="646"/>
      <c r="H91" s="647"/>
      <c r="I91" s="647"/>
      <c r="J91" s="647"/>
      <c r="K91" s="647"/>
      <c r="L91" s="648"/>
      <c r="M91" s="529"/>
      <c r="N91" s="529"/>
      <c r="O91" s="529"/>
      <c r="P91" s="531"/>
      <c r="Q91" s="529"/>
      <c r="R91" s="529"/>
      <c r="S91" s="531"/>
      <c r="T91" s="529"/>
      <c r="U91" s="529"/>
      <c r="V91" s="529"/>
      <c r="W91" s="529"/>
      <c r="X91" s="529"/>
    </row>
    <row r="92" spans="1:24" ht="12.75">
      <c r="A92" s="547">
        <v>1</v>
      </c>
      <c r="B92" s="657" t="s">
        <v>464</v>
      </c>
      <c r="C92" s="528"/>
      <c r="D92" s="22"/>
      <c r="E92" s="557"/>
      <c r="F92" s="645"/>
      <c r="G92" s="646"/>
      <c r="H92" s="647"/>
      <c r="I92" s="647"/>
      <c r="J92" s="647"/>
      <c r="K92" s="647"/>
      <c r="L92" s="648"/>
      <c r="M92" s="529"/>
      <c r="N92" s="529"/>
      <c r="O92" s="529"/>
      <c r="P92" s="531"/>
      <c r="Q92" s="529"/>
      <c r="R92" s="529"/>
      <c r="S92" s="531"/>
      <c r="T92" s="529"/>
      <c r="U92" s="529"/>
      <c r="V92" s="529"/>
      <c r="W92" s="529"/>
      <c r="X92" s="529"/>
    </row>
    <row r="93" spans="1:24" ht="12.75">
      <c r="A93" s="547">
        <v>2</v>
      </c>
      <c r="B93" s="657" t="s">
        <v>465</v>
      </c>
      <c r="C93" s="528"/>
      <c r="D93" s="22"/>
      <c r="E93" s="557"/>
      <c r="F93" s="645"/>
      <c r="G93" s="646"/>
      <c r="H93" s="647"/>
      <c r="I93" s="647"/>
      <c r="J93" s="647"/>
      <c r="K93" s="647"/>
      <c r="L93" s="648"/>
      <c r="M93" s="529"/>
      <c r="N93" s="529"/>
      <c r="O93" s="529"/>
      <c r="P93" s="531"/>
      <c r="Q93" s="529"/>
      <c r="R93" s="529"/>
      <c r="S93" s="531"/>
      <c r="T93" s="529"/>
      <c r="U93" s="529"/>
      <c r="V93" s="529"/>
      <c r="W93" s="529"/>
      <c r="X93" s="529"/>
    </row>
    <row r="94" spans="1:24" ht="12.75">
      <c r="A94" s="547">
        <v>3</v>
      </c>
      <c r="B94" s="657" t="s">
        <v>466</v>
      </c>
      <c r="C94" s="528"/>
      <c r="D94" s="22"/>
      <c r="E94" s="557"/>
      <c r="F94" s="645"/>
      <c r="G94" s="646"/>
      <c r="H94" s="647"/>
      <c r="I94" s="647"/>
      <c r="J94" s="647"/>
      <c r="K94" s="647"/>
      <c r="L94" s="648"/>
      <c r="M94" s="529"/>
      <c r="N94" s="529"/>
      <c r="O94" s="529"/>
      <c r="P94" s="531"/>
      <c r="Q94" s="529"/>
      <c r="R94" s="529"/>
      <c r="S94" s="531"/>
      <c r="T94" s="529"/>
      <c r="U94" s="529"/>
      <c r="V94" s="529"/>
      <c r="W94" s="529"/>
      <c r="X94" s="529"/>
    </row>
    <row r="95" spans="1:24" ht="12.75">
      <c r="A95" s="547">
        <v>4</v>
      </c>
      <c r="B95" s="657" t="s">
        <v>467</v>
      </c>
      <c r="C95" s="528"/>
      <c r="D95" s="22"/>
      <c r="E95" s="578"/>
      <c r="F95" s="603"/>
      <c r="G95" s="22"/>
      <c r="H95" s="22"/>
      <c r="I95" s="22"/>
      <c r="J95" s="22"/>
      <c r="K95" s="22"/>
      <c r="L95" s="604"/>
      <c r="M95" s="529"/>
      <c r="N95" s="529"/>
      <c r="O95" s="529"/>
      <c r="P95" s="531"/>
      <c r="Q95" s="529"/>
      <c r="R95" s="529"/>
      <c r="S95" s="531"/>
      <c r="T95" s="529"/>
      <c r="U95" s="529"/>
      <c r="V95" s="529"/>
      <c r="W95" s="529"/>
      <c r="X95" s="529"/>
    </row>
    <row r="96" spans="1:24" ht="12.75">
      <c r="A96" s="547">
        <v>5</v>
      </c>
      <c r="B96" s="658" t="s">
        <v>141</v>
      </c>
      <c r="C96" s="528"/>
      <c r="D96" s="22"/>
      <c r="E96" s="557"/>
      <c r="F96" s="605"/>
      <c r="G96" s="622" t="s">
        <v>468</v>
      </c>
      <c r="H96" s="528"/>
      <c r="I96" s="528"/>
      <c r="J96" s="528"/>
      <c r="K96" s="528"/>
      <c r="L96" s="606"/>
      <c r="M96" s="529"/>
      <c r="N96" s="529"/>
      <c r="O96" s="529"/>
      <c r="P96" s="531"/>
      <c r="Q96" s="529"/>
      <c r="R96" s="529"/>
      <c r="S96" s="531"/>
      <c r="T96" s="529"/>
      <c r="U96" s="529"/>
      <c r="V96" s="529"/>
      <c r="W96" s="529"/>
      <c r="X96" s="529"/>
    </row>
    <row r="97" spans="1:24" ht="12.75">
      <c r="A97" s="547">
        <v>6</v>
      </c>
      <c r="B97" s="657" t="s">
        <v>84</v>
      </c>
      <c r="C97" s="528"/>
      <c r="D97" s="550"/>
      <c r="E97" s="551"/>
      <c r="F97" s="623" t="s">
        <v>188</v>
      </c>
      <c r="G97" s="624" t="s">
        <v>189</v>
      </c>
      <c r="H97" s="625" t="s">
        <v>190</v>
      </c>
      <c r="I97" s="625" t="s">
        <v>191</v>
      </c>
      <c r="J97" s="625" t="s">
        <v>192</v>
      </c>
      <c r="K97" s="625" t="s">
        <v>193</v>
      </c>
      <c r="L97" s="626" t="s">
        <v>194</v>
      </c>
      <c r="M97" s="529"/>
      <c r="N97" s="529"/>
      <c r="O97" s="529"/>
      <c r="P97" s="531"/>
      <c r="Q97" s="529"/>
      <c r="R97" s="529"/>
      <c r="S97" s="531"/>
      <c r="T97" s="529"/>
      <c r="U97" s="529"/>
      <c r="V97" s="529"/>
      <c r="W97" s="529"/>
      <c r="X97" s="529"/>
    </row>
    <row r="98" spans="1:24" ht="12.75">
      <c r="A98" s="547">
        <v>7</v>
      </c>
      <c r="B98" s="657" t="s">
        <v>88</v>
      </c>
      <c r="C98" s="528"/>
      <c r="D98" s="22"/>
      <c r="E98" s="557"/>
      <c r="F98" s="659" t="s">
        <v>151</v>
      </c>
      <c r="G98" s="660" t="s">
        <v>469</v>
      </c>
      <c r="H98" s="661" t="s">
        <v>197</v>
      </c>
      <c r="I98" s="661" t="s">
        <v>198</v>
      </c>
      <c r="J98" s="661" t="s">
        <v>207</v>
      </c>
      <c r="K98" s="661">
        <v>3</v>
      </c>
      <c r="L98" s="662">
        <v>5</v>
      </c>
      <c r="M98" s="529"/>
      <c r="N98" s="529"/>
      <c r="O98" s="529"/>
      <c r="P98" s="531"/>
      <c r="Q98" s="529"/>
      <c r="R98" s="529"/>
      <c r="S98" s="531"/>
      <c r="T98" s="529"/>
      <c r="U98" s="529"/>
      <c r="V98" s="529"/>
      <c r="W98" s="529"/>
      <c r="X98" s="529"/>
    </row>
    <row r="99" spans="1:24" ht="12.75">
      <c r="A99" s="547">
        <v>8</v>
      </c>
      <c r="B99" s="657" t="s">
        <v>85</v>
      </c>
      <c r="C99" s="528"/>
      <c r="D99" s="22"/>
      <c r="E99" s="557"/>
      <c r="F99" s="659" t="s">
        <v>132</v>
      </c>
      <c r="G99" s="660" t="s">
        <v>470</v>
      </c>
      <c r="H99" s="661" t="s">
        <v>197</v>
      </c>
      <c r="I99" s="661" t="s">
        <v>198</v>
      </c>
      <c r="J99" s="661" t="s">
        <v>207</v>
      </c>
      <c r="K99" s="661">
        <v>3</v>
      </c>
      <c r="L99" s="662">
        <v>5</v>
      </c>
      <c r="M99" s="529"/>
      <c r="N99" s="529"/>
      <c r="O99" s="529"/>
      <c r="P99" s="531"/>
      <c r="Q99" s="529"/>
      <c r="R99" s="529"/>
      <c r="S99" s="531"/>
      <c r="T99" s="529"/>
      <c r="U99" s="529"/>
      <c r="V99" s="529"/>
      <c r="W99" s="529"/>
      <c r="X99" s="529"/>
    </row>
    <row r="100" spans="1:24" ht="12.75">
      <c r="A100" s="547">
        <v>9</v>
      </c>
      <c r="B100" s="657" t="s">
        <v>130</v>
      </c>
      <c r="C100" s="528"/>
      <c r="D100" s="22"/>
      <c r="E100" s="557"/>
      <c r="F100" s="659" t="s">
        <v>90</v>
      </c>
      <c r="G100" s="660" t="s">
        <v>471</v>
      </c>
      <c r="H100" s="661" t="s">
        <v>197</v>
      </c>
      <c r="I100" s="661" t="s">
        <v>198</v>
      </c>
      <c r="J100" s="661" t="s">
        <v>207</v>
      </c>
      <c r="K100" s="661">
        <v>3</v>
      </c>
      <c r="L100" s="662">
        <v>5</v>
      </c>
      <c r="M100" s="529"/>
      <c r="N100" s="529"/>
      <c r="O100" s="529"/>
      <c r="P100" s="531"/>
      <c r="Q100" s="529"/>
      <c r="R100" s="529"/>
      <c r="S100" s="531"/>
      <c r="T100" s="529"/>
      <c r="U100" s="529"/>
      <c r="V100" s="529"/>
      <c r="W100" s="529"/>
      <c r="X100" s="529"/>
    </row>
    <row r="101" spans="1:24" ht="12.75">
      <c r="A101" s="547"/>
      <c r="B101" s="664"/>
      <c r="C101" s="528"/>
      <c r="D101" s="22"/>
      <c r="E101" s="557"/>
      <c r="F101" s="659"/>
      <c r="G101" s="660"/>
      <c r="H101" s="661"/>
      <c r="I101" s="661"/>
      <c r="J101" s="661"/>
      <c r="K101" s="661"/>
      <c r="L101" s="662"/>
      <c r="M101" s="529"/>
      <c r="N101" s="529"/>
      <c r="O101" s="529"/>
      <c r="P101" s="531"/>
      <c r="Q101" s="529"/>
      <c r="R101" s="529"/>
      <c r="S101" s="531"/>
      <c r="T101" s="529"/>
      <c r="U101" s="529"/>
      <c r="V101" s="529"/>
      <c r="W101" s="529"/>
      <c r="X101" s="529"/>
    </row>
    <row r="102" spans="1:24" ht="12.75">
      <c r="A102" s="547"/>
      <c r="B102" s="664"/>
      <c r="C102" s="528"/>
      <c r="D102" s="22"/>
      <c r="E102" s="557"/>
      <c r="F102" s="659" t="s">
        <v>99</v>
      </c>
      <c r="G102" s="660" t="s">
        <v>471</v>
      </c>
      <c r="H102" s="661" t="s">
        <v>197</v>
      </c>
      <c r="I102" s="661" t="s">
        <v>198</v>
      </c>
      <c r="J102" s="661" t="s">
        <v>207</v>
      </c>
      <c r="K102" s="661">
        <v>3</v>
      </c>
      <c r="L102" s="662">
        <v>5</v>
      </c>
      <c r="M102" s="529"/>
      <c r="N102" s="529"/>
      <c r="O102" s="529"/>
      <c r="P102" s="531"/>
      <c r="Q102" s="529"/>
      <c r="R102" s="529"/>
      <c r="S102" s="531"/>
      <c r="T102" s="529"/>
      <c r="U102" s="529"/>
      <c r="V102" s="529"/>
      <c r="W102" s="529"/>
      <c r="X102" s="529"/>
    </row>
    <row r="103" spans="1:24" ht="12.75">
      <c r="A103" s="547">
        <v>10</v>
      </c>
      <c r="B103" s="664" t="s">
        <v>472</v>
      </c>
      <c r="C103" s="528"/>
      <c r="D103" s="22"/>
      <c r="E103" s="557"/>
      <c r="F103" s="659" t="s">
        <v>180</v>
      </c>
      <c r="G103" s="660" t="s">
        <v>473</v>
      </c>
      <c r="H103" s="661" t="s">
        <v>197</v>
      </c>
      <c r="I103" s="661" t="s">
        <v>198</v>
      </c>
      <c r="J103" s="661" t="s">
        <v>207</v>
      </c>
      <c r="K103" s="661">
        <v>3</v>
      </c>
      <c r="L103" s="662">
        <v>5</v>
      </c>
      <c r="M103" s="529"/>
      <c r="N103" s="529"/>
      <c r="O103" s="529"/>
      <c r="P103" s="531"/>
      <c r="Q103" s="529"/>
      <c r="R103" s="529"/>
      <c r="S103" s="531"/>
      <c r="T103" s="529"/>
      <c r="U103" s="529"/>
      <c r="V103" s="529"/>
      <c r="W103" s="529"/>
      <c r="X103" s="529"/>
    </row>
    <row r="104" spans="1:24" ht="12.75">
      <c r="A104" s="547"/>
      <c r="B104" s="657"/>
      <c r="C104" s="528"/>
      <c r="D104" s="22"/>
      <c r="E104" s="557"/>
      <c r="F104" s="659" t="s">
        <v>71</v>
      </c>
      <c r="G104" s="660" t="s">
        <v>473</v>
      </c>
      <c r="H104" s="661" t="s">
        <v>197</v>
      </c>
      <c r="I104" s="661" t="s">
        <v>198</v>
      </c>
      <c r="J104" s="661" t="s">
        <v>207</v>
      </c>
      <c r="K104" s="661">
        <v>3</v>
      </c>
      <c r="L104" s="662">
        <v>5</v>
      </c>
      <c r="M104" s="529"/>
      <c r="N104" s="529"/>
      <c r="O104" s="529"/>
      <c r="P104" s="531"/>
      <c r="Q104" s="529"/>
      <c r="R104" s="529"/>
      <c r="S104" s="531"/>
      <c r="T104" s="529"/>
      <c r="U104" s="529"/>
      <c r="V104" s="529"/>
      <c r="W104" s="529"/>
      <c r="X104" s="529"/>
    </row>
    <row r="105" spans="1:24" ht="12.75">
      <c r="A105" s="547">
        <v>11</v>
      </c>
      <c r="B105" s="658" t="s">
        <v>474</v>
      </c>
      <c r="C105" s="528"/>
      <c r="D105" s="22"/>
      <c r="E105" s="649"/>
      <c r="F105" s="659" t="s">
        <v>267</v>
      </c>
      <c r="G105" s="666" t="s">
        <v>475</v>
      </c>
      <c r="H105" s="661" t="s">
        <v>197</v>
      </c>
      <c r="I105" s="661" t="s">
        <v>198</v>
      </c>
      <c r="J105" s="661" t="s">
        <v>207</v>
      </c>
      <c r="K105" s="661">
        <v>3</v>
      </c>
      <c r="L105" s="662">
        <v>5</v>
      </c>
      <c r="M105" s="529"/>
      <c r="N105" s="529"/>
      <c r="O105" s="529"/>
      <c r="P105" s="531"/>
      <c r="Q105" s="529"/>
      <c r="R105" s="529"/>
      <c r="S105" s="531"/>
      <c r="T105" s="529"/>
      <c r="U105" s="529"/>
      <c r="V105" s="529"/>
      <c r="W105" s="529"/>
      <c r="X105" s="529"/>
    </row>
    <row r="106" spans="1:24" ht="12.75">
      <c r="A106" s="547"/>
      <c r="B106" s="658"/>
      <c r="C106" s="528"/>
      <c r="D106" s="22"/>
      <c r="E106" s="649"/>
      <c r="F106" s="659" t="s">
        <v>270</v>
      </c>
      <c r="G106" s="666" t="s">
        <v>475</v>
      </c>
      <c r="H106" s="661" t="s">
        <v>197</v>
      </c>
      <c r="I106" s="661" t="s">
        <v>198</v>
      </c>
      <c r="J106" s="661" t="s">
        <v>207</v>
      </c>
      <c r="K106" s="661">
        <v>3</v>
      </c>
      <c r="L106" s="662">
        <v>5</v>
      </c>
      <c r="M106" s="529"/>
      <c r="N106" s="529"/>
      <c r="O106" s="529"/>
      <c r="P106" s="531"/>
      <c r="Q106" s="529"/>
      <c r="R106" s="529"/>
      <c r="S106" s="531"/>
      <c r="T106" s="529"/>
      <c r="U106" s="529"/>
      <c r="V106" s="529"/>
      <c r="W106" s="529"/>
      <c r="X106" s="529"/>
    </row>
    <row r="107" spans="1:24" ht="12.75">
      <c r="A107" s="547">
        <v>12</v>
      </c>
      <c r="B107" s="657" t="s">
        <v>476</v>
      </c>
      <c r="C107" s="528"/>
      <c r="D107" s="22"/>
      <c r="E107" s="649"/>
      <c r="F107" s="659" t="s">
        <v>173</v>
      </c>
      <c r="G107" s="667"/>
      <c r="H107" s="661" t="s">
        <v>477</v>
      </c>
      <c r="I107" s="661" t="s">
        <v>198</v>
      </c>
      <c r="J107" s="661" t="s">
        <v>478</v>
      </c>
      <c r="K107" s="661">
        <v>0</v>
      </c>
      <c r="L107" s="662">
        <v>5</v>
      </c>
      <c r="M107" s="529"/>
      <c r="N107" s="529"/>
      <c r="O107" s="529"/>
      <c r="P107" s="531"/>
      <c r="Q107" s="529"/>
      <c r="R107" s="529"/>
      <c r="S107" s="531"/>
      <c r="T107" s="529"/>
      <c r="U107" s="529"/>
      <c r="V107" s="529"/>
      <c r="W107" s="529"/>
      <c r="X107" s="529"/>
    </row>
    <row r="108" spans="1:24" ht="12.75">
      <c r="A108" s="547">
        <v>13</v>
      </c>
      <c r="B108" s="664" t="s">
        <v>479</v>
      </c>
      <c r="C108" s="528"/>
      <c r="D108" s="22"/>
      <c r="E108" s="578"/>
      <c r="F108" s="603"/>
      <c r="G108" s="22"/>
      <c r="H108" s="22"/>
      <c r="I108" s="22"/>
      <c r="J108" s="22"/>
      <c r="K108" s="22"/>
      <c r="L108" s="604"/>
      <c r="M108" s="529"/>
      <c r="N108" s="529"/>
      <c r="O108" s="529"/>
      <c r="P108" s="531"/>
      <c r="Q108" s="529"/>
      <c r="R108" s="529"/>
      <c r="S108" s="531"/>
      <c r="T108" s="529"/>
      <c r="U108" s="529"/>
      <c r="V108" s="529"/>
      <c r="W108" s="529"/>
      <c r="X108" s="529"/>
    </row>
    <row r="109" spans="1:24" ht="12.75">
      <c r="A109" s="547">
        <v>14</v>
      </c>
      <c r="B109" s="657" t="s">
        <v>480</v>
      </c>
      <c r="C109" s="528"/>
      <c r="D109" s="22"/>
      <c r="E109" s="557"/>
      <c r="F109" s="603"/>
      <c r="G109" s="668" t="s">
        <v>481</v>
      </c>
      <c r="H109" s="22"/>
      <c r="I109" s="22"/>
      <c r="J109" s="22"/>
      <c r="K109" s="22"/>
      <c r="L109" s="604"/>
      <c r="M109" s="529"/>
      <c r="N109" s="529"/>
      <c r="O109" s="529"/>
      <c r="P109" s="531"/>
      <c r="Q109" s="529"/>
      <c r="R109" s="529"/>
      <c r="S109" s="531"/>
      <c r="T109" s="529"/>
      <c r="U109" s="529"/>
      <c r="V109" s="529"/>
      <c r="W109" s="529"/>
      <c r="X109" s="529"/>
    </row>
    <row r="110" spans="1:24" ht="12.75">
      <c r="A110" s="547">
        <v>15</v>
      </c>
      <c r="B110" s="657" t="s">
        <v>482</v>
      </c>
      <c r="C110" s="528"/>
      <c r="D110" s="550"/>
      <c r="E110" s="551"/>
      <c r="F110" s="623" t="s">
        <v>188</v>
      </c>
      <c r="G110" s="624" t="s">
        <v>189</v>
      </c>
      <c r="H110" s="625" t="s">
        <v>190</v>
      </c>
      <c r="I110" s="625" t="s">
        <v>191</v>
      </c>
      <c r="J110" s="625" t="s">
        <v>192</v>
      </c>
      <c r="K110" s="625" t="s">
        <v>193</v>
      </c>
      <c r="L110" s="626" t="s">
        <v>194</v>
      </c>
      <c r="M110" s="529"/>
      <c r="N110" s="529"/>
      <c r="O110" s="529"/>
      <c r="P110" s="531"/>
      <c r="Q110" s="529"/>
      <c r="R110" s="529"/>
      <c r="S110" s="531"/>
      <c r="T110" s="529"/>
      <c r="U110" s="529"/>
      <c r="V110" s="529"/>
      <c r="W110" s="529"/>
      <c r="X110" s="529"/>
    </row>
    <row r="111" spans="1:24" ht="12.75">
      <c r="A111" s="547">
        <v>16</v>
      </c>
      <c r="B111" s="657" t="s">
        <v>483</v>
      </c>
      <c r="C111" s="528"/>
      <c r="D111" s="22"/>
      <c r="E111" s="557"/>
      <c r="F111" s="669"/>
      <c r="G111" s="670"/>
      <c r="H111" s="671"/>
      <c r="I111" s="671"/>
      <c r="J111" s="671"/>
      <c r="K111" s="671"/>
      <c r="L111" s="672"/>
      <c r="M111" s="529"/>
      <c r="N111" s="529"/>
      <c r="O111" s="529"/>
      <c r="P111" s="531"/>
      <c r="Q111" s="529"/>
      <c r="R111" s="529"/>
      <c r="S111" s="531"/>
      <c r="T111" s="529"/>
      <c r="U111" s="529"/>
      <c r="V111" s="529"/>
      <c r="W111" s="529"/>
      <c r="X111" s="529"/>
    </row>
    <row r="112" spans="1:24" ht="12.75">
      <c r="A112" s="547">
        <v>17</v>
      </c>
      <c r="B112" s="658" t="s">
        <v>484</v>
      </c>
      <c r="C112" s="528"/>
      <c r="D112" s="22"/>
      <c r="E112" s="557"/>
      <c r="F112" s="669"/>
      <c r="G112" s="670"/>
      <c r="H112" s="671"/>
      <c r="I112" s="671"/>
      <c r="J112" s="671"/>
      <c r="K112" s="671"/>
      <c r="L112" s="672"/>
      <c r="M112" s="529"/>
      <c r="N112" s="529"/>
      <c r="O112" s="529"/>
      <c r="P112" s="531"/>
      <c r="Q112" s="529"/>
      <c r="R112" s="529"/>
      <c r="S112" s="531"/>
      <c r="T112" s="529"/>
      <c r="U112" s="529"/>
      <c r="V112" s="529"/>
      <c r="W112" s="529"/>
      <c r="X112" s="529"/>
    </row>
    <row r="113" spans="1:24" ht="12.75">
      <c r="A113" s="547">
        <v>18</v>
      </c>
      <c r="B113" s="658" t="s">
        <v>485</v>
      </c>
      <c r="C113" s="528"/>
      <c r="D113" s="22"/>
      <c r="E113" s="557"/>
      <c r="F113" s="669"/>
      <c r="G113" s="670"/>
      <c r="H113" s="671"/>
      <c r="I113" s="671"/>
      <c r="J113" s="671"/>
      <c r="K113" s="671"/>
      <c r="L113" s="672"/>
      <c r="M113" s="529"/>
      <c r="N113" s="529"/>
      <c r="O113" s="529"/>
      <c r="P113" s="531"/>
      <c r="Q113" s="529"/>
      <c r="R113" s="529"/>
      <c r="S113" s="531"/>
      <c r="T113" s="529"/>
      <c r="U113" s="529"/>
      <c r="V113" s="529"/>
      <c r="W113" s="529"/>
      <c r="X113" s="529"/>
    </row>
    <row r="114" spans="1:24" ht="12.75">
      <c r="A114" s="547">
        <v>19</v>
      </c>
      <c r="B114" s="664" t="s">
        <v>87</v>
      </c>
      <c r="C114" s="528"/>
      <c r="D114" s="22"/>
      <c r="E114" s="557"/>
      <c r="F114" s="669"/>
      <c r="G114" s="670"/>
      <c r="H114" s="671"/>
      <c r="I114" s="671"/>
      <c r="J114" s="671"/>
      <c r="K114" s="671"/>
      <c r="L114" s="672"/>
      <c r="M114" s="529"/>
      <c r="N114" s="529"/>
      <c r="O114" s="529"/>
      <c r="P114" s="531"/>
      <c r="Q114" s="529"/>
      <c r="R114" s="529"/>
      <c r="S114" s="531"/>
      <c r="T114" s="529"/>
      <c r="U114" s="529"/>
      <c r="V114" s="529"/>
      <c r="W114" s="529"/>
      <c r="X114" s="529"/>
    </row>
    <row r="115" spans="1:24" ht="12.75">
      <c r="A115" s="547">
        <v>20</v>
      </c>
      <c r="B115" s="658" t="s">
        <v>486</v>
      </c>
      <c r="C115" s="528"/>
      <c r="D115" s="22"/>
      <c r="E115" s="557"/>
      <c r="F115" s="669"/>
      <c r="G115" s="670"/>
      <c r="H115" s="671"/>
      <c r="I115" s="671"/>
      <c r="J115" s="671"/>
      <c r="K115" s="671"/>
      <c r="L115" s="672"/>
      <c r="M115" s="529"/>
      <c r="N115" s="529"/>
      <c r="O115" s="529"/>
      <c r="P115" s="531"/>
      <c r="Q115" s="529"/>
      <c r="R115" s="529"/>
      <c r="S115" s="531"/>
      <c r="T115" s="529"/>
      <c r="U115" s="529"/>
      <c r="V115" s="529"/>
      <c r="W115" s="529"/>
      <c r="X115" s="529"/>
    </row>
    <row r="116" spans="1:24" ht="12.75">
      <c r="A116" s="547">
        <v>21</v>
      </c>
      <c r="B116" s="658" t="s">
        <v>487</v>
      </c>
      <c r="C116" s="528"/>
      <c r="D116" s="22"/>
      <c r="E116" s="557"/>
      <c r="F116" s="669"/>
      <c r="G116" s="670"/>
      <c r="H116" s="671"/>
      <c r="I116" s="671"/>
      <c r="J116" s="671"/>
      <c r="K116" s="671"/>
      <c r="L116" s="672"/>
      <c r="M116" s="529"/>
      <c r="N116" s="529"/>
      <c r="O116" s="529"/>
      <c r="P116" s="531"/>
      <c r="Q116" s="529"/>
      <c r="R116" s="529"/>
      <c r="S116" s="531"/>
      <c r="T116" s="529"/>
      <c r="U116" s="529"/>
      <c r="V116" s="529"/>
      <c r="W116" s="529"/>
      <c r="X116" s="529"/>
    </row>
    <row r="117" spans="1:24" ht="12.75">
      <c r="A117" s="547">
        <v>22</v>
      </c>
      <c r="B117" s="664" t="s">
        <v>488</v>
      </c>
      <c r="C117" s="528"/>
      <c r="D117" s="22"/>
      <c r="E117" s="557"/>
      <c r="F117" s="669"/>
      <c r="G117" s="670"/>
      <c r="H117" s="671"/>
      <c r="I117" s="671"/>
      <c r="J117" s="671"/>
      <c r="K117" s="671"/>
      <c r="L117" s="672"/>
      <c r="M117" s="529"/>
      <c r="N117" s="529"/>
      <c r="O117" s="529"/>
      <c r="P117" s="531"/>
      <c r="Q117" s="529"/>
      <c r="R117" s="529"/>
      <c r="S117" s="531"/>
      <c r="T117" s="529"/>
      <c r="U117" s="529"/>
      <c r="V117" s="529"/>
      <c r="W117" s="529"/>
      <c r="X117" s="529"/>
    </row>
    <row r="118" spans="1:24" ht="12.75">
      <c r="A118" s="547">
        <v>23</v>
      </c>
      <c r="B118" s="594" t="s">
        <v>489</v>
      </c>
      <c r="C118" s="528"/>
      <c r="D118" s="22"/>
      <c r="E118" s="557"/>
      <c r="F118" s="669"/>
      <c r="G118" s="670"/>
      <c r="H118" s="671"/>
      <c r="I118" s="671"/>
      <c r="J118" s="671"/>
      <c r="K118" s="671"/>
      <c r="L118" s="672"/>
      <c r="M118" s="529"/>
      <c r="N118" s="529"/>
      <c r="O118" s="529"/>
      <c r="P118" s="531"/>
      <c r="Q118" s="529"/>
      <c r="R118" s="529"/>
      <c r="S118" s="531"/>
      <c r="T118" s="529"/>
      <c r="U118" s="529"/>
      <c r="V118" s="529"/>
      <c r="W118" s="529"/>
      <c r="X118" s="529"/>
    </row>
    <row r="119" spans="1:24" ht="12.75">
      <c r="A119" s="547">
        <v>24</v>
      </c>
      <c r="B119" s="658"/>
      <c r="C119" s="528"/>
      <c r="D119" s="22"/>
      <c r="E119" s="557"/>
      <c r="F119" s="669"/>
      <c r="G119" s="670"/>
      <c r="H119" s="671"/>
      <c r="I119" s="671"/>
      <c r="J119" s="671"/>
      <c r="K119" s="671"/>
      <c r="L119" s="672"/>
      <c r="M119" s="529"/>
      <c r="N119" s="529"/>
      <c r="O119" s="529"/>
      <c r="P119" s="531"/>
      <c r="Q119" s="529"/>
      <c r="R119" s="529"/>
      <c r="S119" s="531"/>
      <c r="T119" s="529"/>
      <c r="U119" s="529"/>
      <c r="V119" s="529"/>
      <c r="W119" s="529"/>
      <c r="X119" s="529"/>
    </row>
    <row r="120" spans="1:24" ht="12.75">
      <c r="A120" s="547">
        <v>25</v>
      </c>
      <c r="B120" s="658"/>
      <c r="C120" s="528"/>
      <c r="D120" s="22"/>
      <c r="E120" s="557"/>
      <c r="F120" s="669"/>
      <c r="G120" s="670"/>
      <c r="H120" s="671"/>
      <c r="I120" s="671"/>
      <c r="J120" s="671"/>
      <c r="K120" s="671"/>
      <c r="L120" s="672"/>
      <c r="M120" s="529"/>
      <c r="N120" s="529"/>
      <c r="O120" s="529"/>
      <c r="P120" s="531"/>
      <c r="Q120" s="529"/>
      <c r="R120" s="529"/>
      <c r="S120" s="531"/>
      <c r="T120" s="529"/>
      <c r="U120" s="529"/>
      <c r="V120" s="529"/>
      <c r="W120" s="529"/>
      <c r="X120" s="529"/>
    </row>
    <row r="121" spans="1:24" ht="12.75">
      <c r="A121" s="547">
        <v>26</v>
      </c>
      <c r="B121" s="658"/>
      <c r="C121" s="528"/>
      <c r="D121" s="22"/>
      <c r="E121" s="557"/>
      <c r="F121" s="669"/>
      <c r="G121" s="670"/>
      <c r="H121" s="671"/>
      <c r="I121" s="671"/>
      <c r="J121" s="671"/>
      <c r="K121" s="671"/>
      <c r="L121" s="672"/>
      <c r="M121" s="529"/>
      <c r="N121" s="529"/>
      <c r="O121" s="529"/>
      <c r="P121" s="531"/>
      <c r="Q121" s="529"/>
      <c r="R121" s="529"/>
      <c r="S121" s="531"/>
      <c r="T121" s="529"/>
      <c r="U121" s="529"/>
      <c r="V121" s="529"/>
      <c r="W121" s="529"/>
      <c r="X121" s="529"/>
    </row>
    <row r="122" spans="1:24" ht="12.75">
      <c r="A122" s="547">
        <v>27</v>
      </c>
      <c r="B122" s="658"/>
      <c r="C122" s="528"/>
      <c r="D122" s="22"/>
      <c r="E122" s="557"/>
      <c r="F122" s="669"/>
      <c r="G122" s="670"/>
      <c r="H122" s="671"/>
      <c r="I122" s="671"/>
      <c r="J122" s="671"/>
      <c r="K122" s="671"/>
      <c r="L122" s="672"/>
      <c r="M122" s="529"/>
      <c r="N122" s="529"/>
      <c r="O122" s="529"/>
      <c r="P122" s="531"/>
      <c r="Q122" s="529"/>
      <c r="R122" s="529"/>
      <c r="S122" s="531"/>
      <c r="T122" s="529"/>
      <c r="U122" s="529"/>
      <c r="V122" s="529"/>
      <c r="W122" s="529"/>
      <c r="X122" s="529"/>
    </row>
    <row r="123" spans="1:24" ht="12.75">
      <c r="A123" s="547">
        <v>28</v>
      </c>
      <c r="B123" s="657"/>
      <c r="C123" s="528"/>
      <c r="D123" s="22"/>
      <c r="E123" s="557"/>
      <c r="F123" s="669"/>
      <c r="G123" s="670"/>
      <c r="H123" s="671"/>
      <c r="I123" s="671"/>
      <c r="J123" s="671"/>
      <c r="K123" s="671"/>
      <c r="L123" s="672"/>
      <c r="M123" s="529"/>
      <c r="N123" s="529"/>
      <c r="O123" s="529"/>
      <c r="P123" s="531"/>
      <c r="Q123" s="529"/>
      <c r="R123" s="529"/>
      <c r="S123" s="531"/>
      <c r="T123" s="529"/>
      <c r="U123" s="529"/>
      <c r="V123" s="529"/>
      <c r="W123" s="529"/>
      <c r="X123" s="529"/>
    </row>
    <row r="124" spans="1:24" ht="12.75">
      <c r="A124" s="547">
        <v>29</v>
      </c>
      <c r="B124" s="658"/>
      <c r="C124" s="528"/>
      <c r="D124" s="22"/>
      <c r="E124" s="557"/>
      <c r="F124" s="669"/>
      <c r="G124" s="670"/>
      <c r="H124" s="671"/>
      <c r="I124" s="671"/>
      <c r="J124" s="671"/>
      <c r="K124" s="671"/>
      <c r="L124" s="672"/>
      <c r="M124" s="529"/>
      <c r="N124" s="529"/>
      <c r="O124" s="529"/>
      <c r="P124" s="531"/>
      <c r="Q124" s="529"/>
      <c r="R124" s="529"/>
      <c r="S124" s="531"/>
      <c r="T124" s="529"/>
      <c r="U124" s="529"/>
      <c r="V124" s="529"/>
      <c r="W124" s="529"/>
      <c r="X124" s="529"/>
    </row>
    <row r="125" spans="1:24" ht="12.75">
      <c r="A125" s="547">
        <v>30</v>
      </c>
      <c r="B125" s="657"/>
      <c r="C125" s="528"/>
      <c r="D125" s="22"/>
      <c r="E125" s="557"/>
      <c r="F125" s="669"/>
      <c r="G125" s="670"/>
      <c r="H125" s="671"/>
      <c r="I125" s="671"/>
      <c r="J125" s="671"/>
      <c r="K125" s="671"/>
      <c r="L125" s="672"/>
      <c r="M125" s="529"/>
      <c r="N125" s="529"/>
      <c r="O125" s="529"/>
      <c r="P125" s="531"/>
      <c r="Q125" s="529"/>
      <c r="R125" s="529"/>
      <c r="S125" s="531"/>
      <c r="T125" s="529"/>
      <c r="U125" s="529"/>
      <c r="V125" s="529"/>
      <c r="W125" s="529"/>
      <c r="X125" s="529"/>
    </row>
    <row r="126" spans="1:24" ht="12.75">
      <c r="A126" s="547">
        <v>31</v>
      </c>
      <c r="B126" s="673" t="s">
        <v>460</v>
      </c>
      <c r="C126" s="528"/>
      <c r="D126" s="22"/>
      <c r="E126" s="557"/>
      <c r="F126" s="669"/>
      <c r="G126" s="670"/>
      <c r="H126" s="671"/>
      <c r="I126" s="671"/>
      <c r="J126" s="671"/>
      <c r="K126" s="671"/>
      <c r="L126" s="672"/>
      <c r="M126" s="529"/>
      <c r="N126" s="529"/>
      <c r="O126" s="529"/>
      <c r="P126" s="531"/>
      <c r="Q126" s="529"/>
      <c r="R126" s="529"/>
      <c r="S126" s="531"/>
      <c r="T126" s="529"/>
      <c r="U126" s="529"/>
      <c r="V126" s="529"/>
      <c r="W126" s="529"/>
      <c r="X126" s="529"/>
    </row>
    <row r="127" spans="1:24" ht="12.75">
      <c r="A127" s="526"/>
      <c r="B127" s="528"/>
      <c r="C127" s="528"/>
      <c r="D127" s="22"/>
      <c r="E127" s="557"/>
      <c r="F127" s="669"/>
      <c r="G127" s="670"/>
      <c r="H127" s="671"/>
      <c r="I127" s="671"/>
      <c r="J127" s="671"/>
      <c r="K127" s="671"/>
      <c r="L127" s="672"/>
      <c r="M127" s="529"/>
      <c r="N127" s="529"/>
      <c r="O127" s="529"/>
      <c r="P127" s="531"/>
      <c r="Q127" s="529"/>
      <c r="R127" s="529"/>
      <c r="S127" s="531"/>
      <c r="T127" s="529"/>
      <c r="U127" s="529"/>
      <c r="V127" s="529"/>
      <c r="W127" s="529"/>
      <c r="X127" s="529"/>
    </row>
    <row r="128" spans="1:24" ht="12.75">
      <c r="A128" s="526"/>
      <c r="B128" s="528"/>
      <c r="C128" s="528"/>
      <c r="D128" s="22"/>
      <c r="E128" s="578"/>
      <c r="F128" s="603"/>
      <c r="G128" s="22"/>
      <c r="H128" s="22"/>
      <c r="I128" s="22"/>
      <c r="J128" s="22"/>
      <c r="K128" s="22"/>
      <c r="L128" s="604"/>
      <c r="M128" s="529"/>
      <c r="N128" s="529"/>
      <c r="O128" s="529"/>
      <c r="P128" s="531"/>
      <c r="Q128" s="529"/>
      <c r="R128" s="529"/>
      <c r="S128" s="531"/>
      <c r="T128" s="529"/>
      <c r="U128" s="529"/>
      <c r="V128" s="529"/>
      <c r="W128" s="529"/>
      <c r="X128" s="529"/>
    </row>
    <row r="129" spans="1:24" ht="12.75">
      <c r="A129" s="526"/>
      <c r="B129" s="674" t="s">
        <v>490</v>
      </c>
      <c r="C129" s="608" t="s">
        <v>184</v>
      </c>
      <c r="D129" s="674"/>
      <c r="E129" s="675"/>
      <c r="F129" s="605"/>
      <c r="G129" s="550" t="s">
        <v>491</v>
      </c>
      <c r="H129" s="528"/>
      <c r="I129" s="528"/>
      <c r="J129" s="528"/>
      <c r="K129" s="528"/>
      <c r="L129" s="606"/>
      <c r="M129" s="529"/>
      <c r="N129" s="529"/>
      <c r="O129" s="529"/>
      <c r="P129" s="531"/>
      <c r="Q129" s="529"/>
      <c r="R129" s="529"/>
      <c r="S129" s="531"/>
      <c r="T129" s="529"/>
      <c r="U129" s="529"/>
      <c r="V129" s="529"/>
      <c r="W129" s="529"/>
      <c r="X129" s="529"/>
    </row>
    <row r="130" spans="1:24" ht="12.75">
      <c r="A130" s="526"/>
      <c r="B130" s="674" t="s">
        <v>70</v>
      </c>
      <c r="C130" s="676" t="s">
        <v>492</v>
      </c>
      <c r="D130" s="674"/>
      <c r="E130" s="677"/>
      <c r="F130" s="607" t="s">
        <v>188</v>
      </c>
      <c r="G130" s="537" t="s">
        <v>189</v>
      </c>
      <c r="H130" s="608" t="s">
        <v>190</v>
      </c>
      <c r="I130" s="608" t="s">
        <v>191</v>
      </c>
      <c r="J130" s="608" t="s">
        <v>192</v>
      </c>
      <c r="K130" s="608" t="s">
        <v>193</v>
      </c>
      <c r="L130" s="609" t="s">
        <v>194</v>
      </c>
      <c r="M130" s="529"/>
      <c r="N130" s="529"/>
      <c r="O130" s="529"/>
      <c r="P130" s="531"/>
      <c r="Q130" s="529"/>
      <c r="R130" s="529"/>
      <c r="S130" s="531"/>
      <c r="T130" s="529"/>
      <c r="U130" s="529"/>
      <c r="V130" s="529"/>
      <c r="W130" s="529"/>
      <c r="X130" s="529"/>
    </row>
    <row r="131" spans="1:24" ht="12.75">
      <c r="A131" s="526"/>
      <c r="B131" s="674" t="s">
        <v>493</v>
      </c>
      <c r="C131" s="676" t="s">
        <v>494</v>
      </c>
      <c r="D131" s="674"/>
      <c r="E131" s="677"/>
      <c r="F131" s="678" t="s">
        <v>495</v>
      </c>
      <c r="G131" s="679" t="s">
        <v>496</v>
      </c>
      <c r="H131" s="680" t="s">
        <v>197</v>
      </c>
      <c r="I131" s="680" t="s">
        <v>198</v>
      </c>
      <c r="J131" s="680" t="s">
        <v>207</v>
      </c>
      <c r="K131" s="680">
        <v>3</v>
      </c>
      <c r="L131" s="681">
        <v>5</v>
      </c>
      <c r="M131" s="529"/>
      <c r="N131" s="529"/>
      <c r="O131" s="529"/>
      <c r="P131" s="531"/>
      <c r="Q131" s="529"/>
      <c r="R131" s="529"/>
      <c r="S131" s="531"/>
      <c r="T131" s="529"/>
      <c r="U131" s="529"/>
      <c r="V131" s="529"/>
      <c r="W131" s="529"/>
      <c r="X131" s="529"/>
    </row>
    <row r="132" spans="1:24" ht="12.75">
      <c r="A132" s="526"/>
      <c r="B132" s="674" t="s">
        <v>497</v>
      </c>
      <c r="C132" s="676" t="s">
        <v>498</v>
      </c>
      <c r="D132" s="674"/>
      <c r="E132" s="677"/>
      <c r="F132" s="678" t="s">
        <v>499</v>
      </c>
      <c r="G132" s="682"/>
      <c r="H132" s="680" t="s">
        <v>477</v>
      </c>
      <c r="I132" s="680" t="s">
        <v>198</v>
      </c>
      <c r="J132" s="680" t="s">
        <v>478</v>
      </c>
      <c r="K132" s="680">
        <v>0</v>
      </c>
      <c r="L132" s="681">
        <v>5</v>
      </c>
      <c r="M132" s="529"/>
      <c r="N132" s="529"/>
      <c r="O132" s="529"/>
      <c r="P132" s="531"/>
      <c r="Q132" s="529"/>
      <c r="R132" s="529"/>
      <c r="S132" s="531"/>
      <c r="T132" s="529"/>
      <c r="U132" s="529"/>
      <c r="V132" s="529"/>
      <c r="W132" s="529"/>
      <c r="X132" s="529"/>
    </row>
    <row r="133" spans="1:24" ht="12.75">
      <c r="A133" s="526"/>
      <c r="B133" s="674" t="s">
        <v>500</v>
      </c>
      <c r="C133" s="676" t="s">
        <v>501</v>
      </c>
      <c r="D133" s="674"/>
      <c r="E133" s="677"/>
      <c r="F133" s="678" t="s">
        <v>502</v>
      </c>
      <c r="G133" s="682"/>
      <c r="H133" s="680" t="s">
        <v>477</v>
      </c>
      <c r="I133" s="680" t="s">
        <v>198</v>
      </c>
      <c r="J133" s="680" t="s">
        <v>478</v>
      </c>
      <c r="K133" s="680">
        <v>0</v>
      </c>
      <c r="L133" s="681">
        <v>5</v>
      </c>
      <c r="M133" s="529"/>
      <c r="N133" s="529"/>
      <c r="O133" s="529"/>
      <c r="P133" s="531"/>
      <c r="Q133" s="529"/>
      <c r="R133" s="529"/>
      <c r="S133" s="531"/>
      <c r="T133" s="529"/>
      <c r="U133" s="529"/>
      <c r="V133" s="529"/>
      <c r="W133" s="529"/>
      <c r="X133" s="529"/>
    </row>
    <row r="134" spans="1:24" ht="12.75">
      <c r="A134" s="526"/>
      <c r="B134" s="674" t="s">
        <v>503</v>
      </c>
      <c r="C134" s="676" t="s">
        <v>504</v>
      </c>
      <c r="D134" s="674"/>
      <c r="E134" s="677"/>
      <c r="F134" s="678" t="s">
        <v>502</v>
      </c>
      <c r="G134" s="682"/>
      <c r="H134" s="680" t="s">
        <v>477</v>
      </c>
      <c r="I134" s="680" t="s">
        <v>198</v>
      </c>
      <c r="J134" s="680" t="s">
        <v>478</v>
      </c>
      <c r="K134" s="680">
        <v>0</v>
      </c>
      <c r="L134" s="681">
        <v>5</v>
      </c>
      <c r="M134" s="529"/>
      <c r="N134" s="529"/>
      <c r="O134" s="529"/>
      <c r="P134" s="531"/>
      <c r="Q134" s="529"/>
      <c r="R134" s="529"/>
      <c r="S134" s="531"/>
      <c r="T134" s="529"/>
      <c r="U134" s="529"/>
      <c r="V134" s="529"/>
      <c r="W134" s="529"/>
      <c r="X134" s="529"/>
    </row>
    <row r="135" spans="1:24" ht="12.75">
      <c r="A135" s="526"/>
      <c r="B135" s="674" t="s">
        <v>505</v>
      </c>
      <c r="C135" s="676" t="s">
        <v>506</v>
      </c>
      <c r="D135" s="674"/>
      <c r="E135" s="677"/>
      <c r="F135" s="678" t="s">
        <v>502</v>
      </c>
      <c r="G135" s="682"/>
      <c r="H135" s="680" t="s">
        <v>477</v>
      </c>
      <c r="I135" s="680" t="s">
        <v>198</v>
      </c>
      <c r="J135" s="680" t="s">
        <v>478</v>
      </c>
      <c r="K135" s="680">
        <v>0</v>
      </c>
      <c r="L135" s="681">
        <v>5</v>
      </c>
      <c r="M135" s="529"/>
      <c r="N135" s="529"/>
      <c r="O135" s="529"/>
      <c r="P135" s="531"/>
      <c r="Q135" s="529"/>
      <c r="R135" s="529"/>
      <c r="S135" s="531"/>
      <c r="T135" s="529"/>
      <c r="U135" s="529"/>
      <c r="V135" s="529"/>
      <c r="W135" s="529"/>
      <c r="X135" s="529"/>
    </row>
    <row r="136" spans="1:24" ht="12.75">
      <c r="A136" s="526"/>
      <c r="B136" s="674" t="s">
        <v>507</v>
      </c>
      <c r="C136" s="676" t="s">
        <v>508</v>
      </c>
      <c r="D136" s="674"/>
      <c r="E136" s="677"/>
      <c r="F136" s="678" t="s">
        <v>502</v>
      </c>
      <c r="G136" s="682"/>
      <c r="H136" s="680" t="s">
        <v>477</v>
      </c>
      <c r="I136" s="680" t="s">
        <v>198</v>
      </c>
      <c r="J136" s="680" t="s">
        <v>478</v>
      </c>
      <c r="K136" s="680">
        <v>0</v>
      </c>
      <c r="L136" s="681">
        <v>5</v>
      </c>
      <c r="M136" s="529"/>
      <c r="N136" s="529"/>
      <c r="O136" s="529"/>
      <c r="P136" s="531"/>
      <c r="Q136" s="529"/>
      <c r="R136" s="529"/>
      <c r="S136" s="531"/>
      <c r="T136" s="529"/>
      <c r="U136" s="529"/>
      <c r="V136" s="529"/>
      <c r="W136" s="529"/>
      <c r="X136" s="529"/>
    </row>
    <row r="137" spans="1:24" ht="12.75">
      <c r="A137" s="526"/>
      <c r="B137" s="674" t="s">
        <v>509</v>
      </c>
      <c r="C137" s="676" t="s">
        <v>510</v>
      </c>
      <c r="D137" s="674"/>
      <c r="E137" s="677"/>
      <c r="F137" s="603"/>
      <c r="G137" s="22"/>
      <c r="H137" s="22"/>
      <c r="I137" s="22"/>
      <c r="J137" s="22"/>
      <c r="K137" s="22"/>
      <c r="L137" s="604"/>
      <c r="M137" s="529"/>
      <c r="N137" s="529"/>
      <c r="O137" s="529"/>
      <c r="P137" s="531"/>
      <c r="Q137" s="529"/>
      <c r="R137" s="529"/>
      <c r="S137" s="531"/>
      <c r="T137" s="529"/>
      <c r="U137" s="529"/>
      <c r="V137" s="529"/>
      <c r="W137" s="529"/>
      <c r="X137" s="529"/>
    </row>
    <row r="138" spans="1:24" ht="12.75">
      <c r="A138" s="526"/>
      <c r="B138" s="674" t="s">
        <v>160</v>
      </c>
      <c r="C138" s="676" t="s">
        <v>511</v>
      </c>
      <c r="D138" s="674"/>
      <c r="E138" s="677"/>
      <c r="F138" s="605"/>
      <c r="G138" s="610" t="s">
        <v>512</v>
      </c>
      <c r="H138" s="528"/>
      <c r="I138" s="528"/>
      <c r="J138" s="528"/>
      <c r="K138" s="528"/>
      <c r="L138" s="606"/>
      <c r="M138" s="529"/>
      <c r="N138" s="529"/>
      <c r="O138" s="529"/>
      <c r="P138" s="531"/>
      <c r="Q138" s="529"/>
      <c r="R138" s="529"/>
      <c r="S138" s="531"/>
      <c r="T138" s="529"/>
      <c r="U138" s="529"/>
      <c r="V138" s="529"/>
      <c r="W138" s="529"/>
      <c r="X138" s="529"/>
    </row>
    <row r="139" spans="1:24" ht="12.75">
      <c r="A139" s="526"/>
      <c r="B139" s="683" t="s">
        <v>138</v>
      </c>
      <c r="C139" s="676" t="s">
        <v>513</v>
      </c>
      <c r="D139" s="674"/>
      <c r="E139" s="677"/>
      <c r="F139" s="607" t="s">
        <v>188</v>
      </c>
      <c r="G139" s="537" t="s">
        <v>189</v>
      </c>
      <c r="H139" s="608" t="s">
        <v>190</v>
      </c>
      <c r="I139" s="608" t="s">
        <v>191</v>
      </c>
      <c r="J139" s="608" t="s">
        <v>192</v>
      </c>
      <c r="K139" s="608" t="s">
        <v>193</v>
      </c>
      <c r="L139" s="609" t="s">
        <v>194</v>
      </c>
      <c r="M139" s="529"/>
      <c r="N139" s="529"/>
      <c r="O139" s="529"/>
      <c r="P139" s="531"/>
      <c r="Q139" s="529"/>
      <c r="R139" s="529"/>
      <c r="S139" s="531"/>
      <c r="T139" s="529"/>
      <c r="U139" s="529"/>
      <c r="V139" s="529"/>
      <c r="W139" s="529"/>
      <c r="X139" s="529"/>
    </row>
    <row r="140" spans="1:24" ht="12.75">
      <c r="A140" s="526"/>
      <c r="B140" s="674" t="s">
        <v>92</v>
      </c>
      <c r="C140" s="676" t="s">
        <v>514</v>
      </c>
      <c r="D140" s="674"/>
      <c r="E140" s="677"/>
      <c r="F140" s="678" t="s">
        <v>515</v>
      </c>
      <c r="G140" s="684" t="s">
        <v>516</v>
      </c>
      <c r="H140" s="680" t="s">
        <v>517</v>
      </c>
      <c r="I140" s="680" t="s">
        <v>198</v>
      </c>
      <c r="J140" s="680" t="s">
        <v>207</v>
      </c>
      <c r="K140" s="680">
        <v>3</v>
      </c>
      <c r="L140" s="681">
        <v>5</v>
      </c>
      <c r="M140" s="529"/>
      <c r="N140" s="529"/>
      <c r="O140" s="529"/>
      <c r="P140" s="531"/>
      <c r="Q140" s="529"/>
      <c r="R140" s="529"/>
      <c r="S140" s="531"/>
      <c r="T140" s="529"/>
      <c r="U140" s="529"/>
      <c r="V140" s="529"/>
      <c r="W140" s="529"/>
      <c r="X140" s="529"/>
    </row>
    <row r="141" spans="1:24" ht="12.75">
      <c r="A141" s="526"/>
      <c r="B141" s="674" t="s">
        <v>518</v>
      </c>
      <c r="C141" s="676" t="s">
        <v>519</v>
      </c>
      <c r="D141" s="674"/>
      <c r="E141" s="677"/>
      <c r="F141" s="678" t="s">
        <v>520</v>
      </c>
      <c r="G141" s="684" t="s">
        <v>521</v>
      </c>
      <c r="H141" s="680" t="s">
        <v>517</v>
      </c>
      <c r="I141" s="680" t="s">
        <v>198</v>
      </c>
      <c r="J141" s="680" t="s">
        <v>207</v>
      </c>
      <c r="K141" s="680">
        <v>3</v>
      </c>
      <c r="L141" s="681">
        <v>5</v>
      </c>
      <c r="M141" s="529"/>
      <c r="N141" s="529"/>
      <c r="O141" s="529"/>
      <c r="P141" s="531"/>
      <c r="Q141" s="529"/>
      <c r="R141" s="529"/>
      <c r="S141" s="531"/>
      <c r="T141" s="529"/>
      <c r="U141" s="529"/>
      <c r="V141" s="529"/>
      <c r="W141" s="529"/>
      <c r="X141" s="529"/>
    </row>
    <row r="142" spans="1:24" ht="12.75">
      <c r="A142" s="526"/>
      <c r="B142" s="674" t="s">
        <v>522</v>
      </c>
      <c r="C142" s="676" t="s">
        <v>523</v>
      </c>
      <c r="D142" s="674"/>
      <c r="E142" s="677"/>
      <c r="F142" s="678" t="s">
        <v>524</v>
      </c>
      <c r="G142" s="684" t="s">
        <v>525</v>
      </c>
      <c r="H142" s="680" t="s">
        <v>517</v>
      </c>
      <c r="I142" s="680" t="s">
        <v>198</v>
      </c>
      <c r="J142" s="680" t="s">
        <v>207</v>
      </c>
      <c r="K142" s="680">
        <v>3</v>
      </c>
      <c r="L142" s="681">
        <v>5</v>
      </c>
      <c r="M142" s="529"/>
      <c r="N142" s="529"/>
      <c r="O142" s="529"/>
      <c r="P142" s="531"/>
      <c r="Q142" s="529"/>
      <c r="R142" s="529"/>
      <c r="S142" s="531"/>
      <c r="T142" s="529"/>
      <c r="U142" s="529"/>
      <c r="V142" s="529"/>
      <c r="W142" s="529"/>
      <c r="X142" s="529"/>
    </row>
    <row r="143" spans="1:24" ht="12.75">
      <c r="A143" s="526"/>
      <c r="B143" s="674" t="s">
        <v>526</v>
      </c>
      <c r="C143" s="676" t="s">
        <v>527</v>
      </c>
      <c r="D143" s="674"/>
      <c r="E143" s="677"/>
      <c r="F143" s="678" t="s">
        <v>528</v>
      </c>
      <c r="G143" s="684" t="s">
        <v>529</v>
      </c>
      <c r="H143" s="680" t="s">
        <v>517</v>
      </c>
      <c r="I143" s="680" t="s">
        <v>198</v>
      </c>
      <c r="J143" s="680" t="s">
        <v>207</v>
      </c>
      <c r="K143" s="680">
        <v>3</v>
      </c>
      <c r="L143" s="681">
        <v>5</v>
      </c>
      <c r="M143" s="529"/>
      <c r="N143" s="529"/>
      <c r="O143" s="529"/>
      <c r="P143" s="531"/>
      <c r="Q143" s="529"/>
      <c r="R143" s="529"/>
      <c r="S143" s="531"/>
      <c r="T143" s="529"/>
      <c r="U143" s="529"/>
      <c r="V143" s="529"/>
      <c r="W143" s="529"/>
      <c r="X143" s="529"/>
    </row>
    <row r="144" spans="1:24" ht="12.75">
      <c r="A144" s="526"/>
      <c r="B144" s="674" t="s">
        <v>530</v>
      </c>
      <c r="C144" s="676" t="s">
        <v>531</v>
      </c>
      <c r="D144" s="674"/>
      <c r="E144" s="677"/>
      <c r="F144" s="678" t="s">
        <v>532</v>
      </c>
      <c r="G144" s="684" t="s">
        <v>533</v>
      </c>
      <c r="H144" s="680" t="s">
        <v>517</v>
      </c>
      <c r="I144" s="680" t="s">
        <v>198</v>
      </c>
      <c r="J144" s="680" t="s">
        <v>207</v>
      </c>
      <c r="K144" s="680">
        <v>3</v>
      </c>
      <c r="L144" s="681">
        <v>5</v>
      </c>
      <c r="M144" s="529"/>
      <c r="N144" s="529"/>
      <c r="O144" s="529"/>
      <c r="P144" s="531"/>
      <c r="Q144" s="529"/>
      <c r="R144" s="529"/>
      <c r="S144" s="531"/>
      <c r="T144" s="529"/>
      <c r="U144" s="529"/>
      <c r="V144" s="529"/>
      <c r="W144" s="529"/>
      <c r="X144" s="529"/>
    </row>
    <row r="145" spans="1:24" ht="12.75">
      <c r="A145" s="526"/>
      <c r="B145" s="674" t="s">
        <v>534</v>
      </c>
      <c r="C145" s="676" t="s">
        <v>535</v>
      </c>
      <c r="D145" s="674"/>
      <c r="E145" s="677"/>
      <c r="F145" s="678" t="s">
        <v>536</v>
      </c>
      <c r="G145" s="684" t="s">
        <v>537</v>
      </c>
      <c r="H145" s="680" t="s">
        <v>517</v>
      </c>
      <c r="I145" s="680" t="s">
        <v>198</v>
      </c>
      <c r="J145" s="680" t="s">
        <v>207</v>
      </c>
      <c r="K145" s="680">
        <v>3</v>
      </c>
      <c r="L145" s="681">
        <v>5</v>
      </c>
      <c r="M145" s="529"/>
      <c r="N145" s="529"/>
      <c r="O145" s="529"/>
      <c r="P145" s="531"/>
      <c r="Q145" s="529"/>
      <c r="R145" s="529"/>
      <c r="S145" s="531"/>
      <c r="T145" s="529"/>
      <c r="U145" s="529"/>
      <c r="V145" s="529"/>
      <c r="W145" s="529"/>
      <c r="X145" s="529"/>
    </row>
    <row r="146" spans="1:24" ht="12.75">
      <c r="A146" s="526"/>
      <c r="B146" s="674" t="s">
        <v>538</v>
      </c>
      <c r="C146" s="676" t="s">
        <v>539</v>
      </c>
      <c r="D146" s="674"/>
      <c r="E146" s="677"/>
      <c r="F146" s="678" t="s">
        <v>540</v>
      </c>
      <c r="G146" s="684" t="s">
        <v>541</v>
      </c>
      <c r="H146" s="680" t="s">
        <v>517</v>
      </c>
      <c r="I146" s="680" t="s">
        <v>198</v>
      </c>
      <c r="J146" s="680" t="s">
        <v>207</v>
      </c>
      <c r="K146" s="680">
        <v>3</v>
      </c>
      <c r="L146" s="681">
        <v>5</v>
      </c>
      <c r="M146" s="529"/>
      <c r="N146" s="529"/>
      <c r="O146" s="529"/>
      <c r="P146" s="531"/>
      <c r="Q146" s="529"/>
      <c r="R146" s="529"/>
      <c r="S146" s="531"/>
      <c r="T146" s="529"/>
      <c r="U146" s="529"/>
      <c r="V146" s="529"/>
      <c r="W146" s="529"/>
      <c r="X146" s="529"/>
    </row>
    <row r="147" spans="1:24" ht="12.75">
      <c r="A147" s="526"/>
      <c r="B147" s="674" t="s">
        <v>542</v>
      </c>
      <c r="C147" s="676" t="s">
        <v>543</v>
      </c>
      <c r="D147" s="674"/>
      <c r="E147" s="677"/>
      <c r="F147" s="678" t="s">
        <v>544</v>
      </c>
      <c r="G147" s="684" t="s">
        <v>545</v>
      </c>
      <c r="H147" s="680" t="s">
        <v>517</v>
      </c>
      <c r="I147" s="680" t="s">
        <v>198</v>
      </c>
      <c r="J147" s="680" t="s">
        <v>207</v>
      </c>
      <c r="K147" s="680">
        <v>3</v>
      </c>
      <c r="L147" s="681">
        <v>5</v>
      </c>
      <c r="M147" s="529"/>
      <c r="N147" s="529"/>
      <c r="O147" s="529"/>
      <c r="P147" s="531"/>
      <c r="Q147" s="529"/>
      <c r="R147" s="529"/>
      <c r="S147" s="531"/>
      <c r="T147" s="529"/>
      <c r="U147" s="529"/>
      <c r="V147" s="529"/>
      <c r="W147" s="529"/>
      <c r="X147" s="529"/>
    </row>
    <row r="148" spans="1:24" ht="12.75">
      <c r="A148" s="526"/>
      <c r="B148" s="674" t="s">
        <v>546</v>
      </c>
      <c r="C148" s="676" t="s">
        <v>547</v>
      </c>
      <c r="D148" s="674"/>
      <c r="E148" s="677"/>
      <c r="F148" s="678" t="s">
        <v>548</v>
      </c>
      <c r="G148" s="684" t="s">
        <v>549</v>
      </c>
      <c r="H148" s="680" t="s">
        <v>517</v>
      </c>
      <c r="I148" s="680" t="s">
        <v>198</v>
      </c>
      <c r="J148" s="680" t="s">
        <v>207</v>
      </c>
      <c r="K148" s="680">
        <v>3</v>
      </c>
      <c r="L148" s="681">
        <v>5</v>
      </c>
      <c r="M148" s="529"/>
      <c r="N148" s="529"/>
      <c r="O148" s="529"/>
      <c r="P148" s="531"/>
      <c r="Q148" s="529"/>
      <c r="R148" s="529"/>
      <c r="S148" s="531"/>
      <c r="T148" s="529"/>
      <c r="U148" s="529"/>
      <c r="V148" s="529"/>
      <c r="W148" s="529"/>
      <c r="X148" s="529"/>
    </row>
    <row r="149" spans="1:24" ht="12.75">
      <c r="A149" s="526"/>
      <c r="B149" s="674" t="s">
        <v>550</v>
      </c>
      <c r="C149" s="676" t="s">
        <v>551</v>
      </c>
      <c r="D149" s="674"/>
      <c r="E149" s="677"/>
      <c r="F149" s="678" t="s">
        <v>552</v>
      </c>
      <c r="G149" s="684" t="s">
        <v>553</v>
      </c>
      <c r="H149" s="680" t="s">
        <v>517</v>
      </c>
      <c r="I149" s="680" t="s">
        <v>198</v>
      </c>
      <c r="J149" s="680" t="s">
        <v>207</v>
      </c>
      <c r="K149" s="680">
        <v>3</v>
      </c>
      <c r="L149" s="681">
        <v>5</v>
      </c>
      <c r="M149" s="529"/>
      <c r="N149" s="529"/>
      <c r="O149" s="529"/>
      <c r="P149" s="531"/>
      <c r="Q149" s="529"/>
      <c r="R149" s="529"/>
      <c r="S149" s="531"/>
      <c r="T149" s="529"/>
      <c r="U149" s="529"/>
      <c r="V149" s="529"/>
      <c r="W149" s="529"/>
      <c r="X149" s="529"/>
    </row>
    <row r="150" spans="1:24" ht="12.75">
      <c r="A150" s="526"/>
      <c r="B150" s="674" t="s">
        <v>554</v>
      </c>
      <c r="C150" s="676" t="s">
        <v>555</v>
      </c>
      <c r="D150" s="674"/>
      <c r="E150" s="677"/>
      <c r="F150" s="678" t="s">
        <v>556</v>
      </c>
      <c r="G150" s="684" t="s">
        <v>557</v>
      </c>
      <c r="H150" s="680" t="s">
        <v>517</v>
      </c>
      <c r="I150" s="680" t="s">
        <v>198</v>
      </c>
      <c r="J150" s="680" t="s">
        <v>207</v>
      </c>
      <c r="K150" s="680">
        <v>3</v>
      </c>
      <c r="L150" s="681">
        <v>5</v>
      </c>
      <c r="M150" s="529"/>
      <c r="N150" s="529"/>
      <c r="O150" s="529"/>
      <c r="P150" s="531"/>
      <c r="Q150" s="529"/>
      <c r="R150" s="529"/>
      <c r="S150" s="531"/>
      <c r="T150" s="529"/>
      <c r="U150" s="529"/>
      <c r="V150" s="529"/>
      <c r="W150" s="529"/>
      <c r="X150" s="529"/>
    </row>
    <row r="151" spans="1:24" ht="12.75">
      <c r="A151" s="526"/>
      <c r="B151" s="674"/>
      <c r="C151" s="676"/>
      <c r="D151" s="674"/>
      <c r="E151" s="677"/>
      <c r="F151" s="678" t="s">
        <v>558</v>
      </c>
      <c r="G151" s="684" t="s">
        <v>559</v>
      </c>
      <c r="H151" s="680" t="s">
        <v>517</v>
      </c>
      <c r="I151" s="680" t="s">
        <v>198</v>
      </c>
      <c r="J151" s="680" t="s">
        <v>207</v>
      </c>
      <c r="K151" s="680">
        <v>3</v>
      </c>
      <c r="L151" s="681">
        <v>5</v>
      </c>
      <c r="M151" s="529"/>
      <c r="N151" s="529"/>
      <c r="O151" s="529"/>
      <c r="P151" s="531"/>
      <c r="Q151" s="529"/>
      <c r="R151" s="529"/>
      <c r="S151" s="531"/>
      <c r="T151" s="529"/>
      <c r="U151" s="529"/>
      <c r="V151" s="529"/>
      <c r="W151" s="529"/>
      <c r="X151" s="529"/>
    </row>
    <row r="152" spans="1:24" ht="12.75">
      <c r="A152" s="526"/>
      <c r="B152" s="674"/>
      <c r="C152" s="676"/>
      <c r="D152" s="674"/>
      <c r="E152" s="677"/>
      <c r="F152" s="678" t="s">
        <v>560</v>
      </c>
      <c r="G152" s="684" t="s">
        <v>561</v>
      </c>
      <c r="H152" s="680" t="s">
        <v>517</v>
      </c>
      <c r="I152" s="680" t="s">
        <v>198</v>
      </c>
      <c r="J152" s="680" t="s">
        <v>207</v>
      </c>
      <c r="K152" s="680">
        <v>3</v>
      </c>
      <c r="L152" s="681">
        <v>5</v>
      </c>
      <c r="M152" s="529"/>
      <c r="N152" s="529"/>
      <c r="O152" s="529"/>
      <c r="P152" s="531"/>
      <c r="Q152" s="529"/>
      <c r="R152" s="529"/>
      <c r="S152" s="531"/>
      <c r="T152" s="529"/>
      <c r="U152" s="529"/>
      <c r="V152" s="529"/>
      <c r="W152" s="529"/>
      <c r="X152" s="529"/>
    </row>
    <row r="153" spans="1:24" ht="12.75">
      <c r="A153" s="526"/>
      <c r="B153" s="674"/>
      <c r="C153" s="676"/>
      <c r="D153" s="674"/>
      <c r="E153" s="677"/>
      <c r="F153" s="678" t="s">
        <v>562</v>
      </c>
      <c r="G153" s="684" t="s">
        <v>563</v>
      </c>
      <c r="H153" s="680" t="s">
        <v>517</v>
      </c>
      <c r="I153" s="680" t="s">
        <v>198</v>
      </c>
      <c r="J153" s="680" t="s">
        <v>207</v>
      </c>
      <c r="K153" s="680">
        <v>3</v>
      </c>
      <c r="L153" s="681">
        <v>5</v>
      </c>
      <c r="M153" s="529"/>
      <c r="N153" s="529"/>
      <c r="O153" s="529"/>
      <c r="P153" s="531"/>
      <c r="Q153" s="529"/>
      <c r="R153" s="529"/>
      <c r="S153" s="531"/>
      <c r="T153" s="529"/>
      <c r="U153" s="529"/>
      <c r="V153" s="529"/>
      <c r="W153" s="529"/>
      <c r="X153" s="529"/>
    </row>
    <row r="154" spans="1:24" ht="12.75">
      <c r="A154" s="526"/>
      <c r="B154" s="674"/>
      <c r="C154" s="676"/>
      <c r="D154" s="674"/>
      <c r="E154" s="677"/>
      <c r="F154" s="678" t="s">
        <v>564</v>
      </c>
      <c r="G154" s="684" t="s">
        <v>565</v>
      </c>
      <c r="H154" s="680" t="s">
        <v>517</v>
      </c>
      <c r="I154" s="680" t="s">
        <v>198</v>
      </c>
      <c r="J154" s="680" t="s">
        <v>207</v>
      </c>
      <c r="K154" s="680">
        <v>3</v>
      </c>
      <c r="L154" s="681">
        <v>5</v>
      </c>
      <c r="M154" s="529"/>
      <c r="N154" s="529"/>
      <c r="O154" s="529"/>
      <c r="P154" s="531"/>
      <c r="Q154" s="529"/>
      <c r="R154" s="529"/>
      <c r="S154" s="531"/>
      <c r="T154" s="529"/>
      <c r="U154" s="529"/>
      <c r="V154" s="529"/>
      <c r="W154" s="529"/>
      <c r="X154" s="529"/>
    </row>
    <row r="155" spans="1:24" ht="12.75">
      <c r="A155" s="526"/>
      <c r="B155" s="674"/>
      <c r="C155" s="676"/>
      <c r="D155" s="674"/>
      <c r="E155" s="677"/>
      <c r="F155" s="678" t="s">
        <v>566</v>
      </c>
      <c r="G155" s="684" t="s">
        <v>567</v>
      </c>
      <c r="H155" s="680" t="s">
        <v>517</v>
      </c>
      <c r="I155" s="680" t="s">
        <v>198</v>
      </c>
      <c r="J155" s="680" t="s">
        <v>207</v>
      </c>
      <c r="K155" s="680">
        <v>3</v>
      </c>
      <c r="L155" s="681">
        <v>5</v>
      </c>
      <c r="M155" s="529"/>
      <c r="N155" s="529"/>
      <c r="O155" s="529"/>
      <c r="P155" s="531"/>
      <c r="Q155" s="529"/>
      <c r="R155" s="529"/>
      <c r="S155" s="531"/>
      <c r="T155" s="529"/>
      <c r="U155" s="529"/>
      <c r="V155" s="529"/>
      <c r="W155" s="529"/>
      <c r="X155" s="529"/>
    </row>
    <row r="156" spans="1:24" ht="12.75">
      <c r="A156" s="526"/>
      <c r="B156" s="674"/>
      <c r="C156" s="676"/>
      <c r="D156" s="674"/>
      <c r="E156" s="677"/>
      <c r="F156" s="678" t="s">
        <v>568</v>
      </c>
      <c r="G156" s="684" t="s">
        <v>569</v>
      </c>
      <c r="H156" s="680" t="s">
        <v>517</v>
      </c>
      <c r="I156" s="680" t="s">
        <v>198</v>
      </c>
      <c r="J156" s="680" t="s">
        <v>207</v>
      </c>
      <c r="K156" s="680">
        <v>3</v>
      </c>
      <c r="L156" s="681">
        <v>5</v>
      </c>
      <c r="M156" s="529"/>
      <c r="N156" s="529"/>
      <c r="O156" s="529"/>
      <c r="P156" s="531"/>
      <c r="Q156" s="529"/>
      <c r="R156" s="529"/>
      <c r="S156" s="531"/>
      <c r="T156" s="529"/>
      <c r="U156" s="529"/>
      <c r="V156" s="529"/>
      <c r="W156" s="529"/>
      <c r="X156" s="529"/>
    </row>
    <row r="157" spans="1:24" ht="12.75">
      <c r="A157" s="526"/>
      <c r="B157" s="674"/>
      <c r="C157" s="676"/>
      <c r="D157" s="674"/>
      <c r="E157" s="677"/>
      <c r="F157" s="678" t="s">
        <v>570</v>
      </c>
      <c r="G157" s="684" t="s">
        <v>571</v>
      </c>
      <c r="H157" s="680" t="s">
        <v>517</v>
      </c>
      <c r="I157" s="680" t="s">
        <v>198</v>
      </c>
      <c r="J157" s="680" t="s">
        <v>207</v>
      </c>
      <c r="K157" s="680">
        <v>3</v>
      </c>
      <c r="L157" s="681">
        <v>5</v>
      </c>
      <c r="M157" s="529"/>
      <c r="N157" s="529"/>
      <c r="O157" s="529"/>
      <c r="P157" s="531"/>
      <c r="Q157" s="529"/>
      <c r="R157" s="529"/>
      <c r="S157" s="531"/>
      <c r="T157" s="529"/>
      <c r="U157" s="529"/>
      <c r="V157" s="529"/>
      <c r="W157" s="529"/>
      <c r="X157" s="529"/>
    </row>
    <row r="158" spans="1:24" ht="12.75">
      <c r="A158" s="526"/>
      <c r="B158" s="674"/>
      <c r="C158" s="676"/>
      <c r="D158" s="674"/>
      <c r="E158" s="677"/>
      <c r="F158" s="678" t="s">
        <v>572</v>
      </c>
      <c r="G158" s="684" t="s">
        <v>573</v>
      </c>
      <c r="H158" s="680" t="s">
        <v>517</v>
      </c>
      <c r="I158" s="680" t="s">
        <v>198</v>
      </c>
      <c r="J158" s="680" t="s">
        <v>207</v>
      </c>
      <c r="K158" s="680">
        <v>3</v>
      </c>
      <c r="L158" s="681">
        <v>5</v>
      </c>
      <c r="M158" s="529"/>
      <c r="N158" s="529"/>
      <c r="O158" s="529"/>
      <c r="P158" s="531"/>
      <c r="Q158" s="529"/>
      <c r="R158" s="529"/>
      <c r="S158" s="531"/>
      <c r="T158" s="529"/>
      <c r="U158" s="529"/>
      <c r="V158" s="529"/>
      <c r="W158" s="529"/>
      <c r="X158" s="529"/>
    </row>
    <row r="159" spans="1:24" ht="12.75">
      <c r="A159" s="526"/>
      <c r="B159" s="674"/>
      <c r="C159" s="676"/>
      <c r="D159" s="674"/>
      <c r="E159" s="677"/>
      <c r="F159" s="678" t="s">
        <v>574</v>
      </c>
      <c r="G159" s="684" t="s">
        <v>575</v>
      </c>
      <c r="H159" s="680" t="s">
        <v>517</v>
      </c>
      <c r="I159" s="680" t="s">
        <v>198</v>
      </c>
      <c r="J159" s="680" t="s">
        <v>207</v>
      </c>
      <c r="K159" s="680">
        <v>3</v>
      </c>
      <c r="L159" s="681">
        <v>5</v>
      </c>
      <c r="M159" s="529"/>
      <c r="N159" s="529"/>
      <c r="O159" s="529"/>
      <c r="P159" s="531"/>
      <c r="Q159" s="529"/>
      <c r="R159" s="529"/>
      <c r="S159" s="531"/>
      <c r="T159" s="529"/>
      <c r="U159" s="529"/>
      <c r="V159" s="529"/>
      <c r="W159" s="529"/>
      <c r="X159" s="529"/>
    </row>
    <row r="160" spans="1:24" ht="12.75">
      <c r="A160" s="526"/>
      <c r="B160" s="674"/>
      <c r="C160" s="676"/>
      <c r="D160" s="674"/>
      <c r="E160" s="677"/>
      <c r="F160" s="678" t="s">
        <v>576</v>
      </c>
      <c r="G160" s="684" t="s">
        <v>577</v>
      </c>
      <c r="H160" s="680" t="s">
        <v>517</v>
      </c>
      <c r="I160" s="680" t="s">
        <v>198</v>
      </c>
      <c r="J160" s="680" t="s">
        <v>207</v>
      </c>
      <c r="K160" s="680">
        <v>3</v>
      </c>
      <c r="L160" s="681">
        <v>5</v>
      </c>
      <c r="M160" s="529"/>
      <c r="N160" s="529"/>
      <c r="O160" s="529"/>
      <c r="P160" s="531"/>
      <c r="Q160" s="529"/>
      <c r="R160" s="529"/>
      <c r="S160" s="531"/>
      <c r="T160" s="529"/>
      <c r="U160" s="529"/>
      <c r="V160" s="529"/>
      <c r="W160" s="529"/>
      <c r="X160" s="529"/>
    </row>
    <row r="161" spans="1:24" ht="12.75">
      <c r="A161" s="526"/>
      <c r="B161" s="674"/>
      <c r="C161" s="676"/>
      <c r="D161" s="674"/>
      <c r="E161" s="677"/>
      <c r="F161" s="678" t="s">
        <v>578</v>
      </c>
      <c r="G161" s="684" t="s">
        <v>579</v>
      </c>
      <c r="H161" s="680" t="s">
        <v>517</v>
      </c>
      <c r="I161" s="680" t="s">
        <v>198</v>
      </c>
      <c r="J161" s="680" t="s">
        <v>207</v>
      </c>
      <c r="K161" s="680">
        <v>3</v>
      </c>
      <c r="L161" s="681">
        <v>5</v>
      </c>
      <c r="M161" s="529"/>
      <c r="N161" s="529"/>
      <c r="O161" s="529"/>
      <c r="P161" s="531"/>
      <c r="Q161" s="529"/>
      <c r="R161" s="529"/>
      <c r="S161" s="531"/>
      <c r="T161" s="529"/>
      <c r="U161" s="529"/>
      <c r="V161" s="529"/>
      <c r="W161" s="529"/>
      <c r="X161" s="529"/>
    </row>
    <row r="162" spans="1:24" ht="12.75">
      <c r="A162" s="526"/>
      <c r="B162" s="674" t="s">
        <v>580</v>
      </c>
      <c r="C162" s="676" t="s">
        <v>581</v>
      </c>
      <c r="D162" s="674"/>
      <c r="E162" s="677"/>
      <c r="F162" s="678" t="s">
        <v>582</v>
      </c>
      <c r="G162" s="684" t="s">
        <v>583</v>
      </c>
      <c r="H162" s="680" t="s">
        <v>517</v>
      </c>
      <c r="I162" s="680" t="s">
        <v>198</v>
      </c>
      <c r="J162" s="680" t="s">
        <v>207</v>
      </c>
      <c r="K162" s="680">
        <v>3</v>
      </c>
      <c r="L162" s="681">
        <v>5</v>
      </c>
      <c r="M162" s="529"/>
      <c r="N162" s="529"/>
      <c r="O162" s="529"/>
      <c r="P162" s="531"/>
      <c r="Q162" s="529"/>
      <c r="R162" s="529"/>
      <c r="S162" s="531"/>
      <c r="T162" s="529"/>
      <c r="U162" s="529"/>
      <c r="V162" s="529"/>
      <c r="W162" s="529"/>
      <c r="X162" s="529"/>
    </row>
    <row r="163" spans="1:24" ht="12.75">
      <c r="A163" s="526"/>
      <c r="B163" s="674" t="s">
        <v>584</v>
      </c>
      <c r="C163" s="676" t="s">
        <v>585</v>
      </c>
      <c r="D163" s="674"/>
      <c r="E163" s="677"/>
      <c r="F163" s="678" t="s">
        <v>586</v>
      </c>
      <c r="G163" s="684" t="s">
        <v>587</v>
      </c>
      <c r="H163" s="680" t="s">
        <v>517</v>
      </c>
      <c r="I163" s="680" t="s">
        <v>198</v>
      </c>
      <c r="J163" s="680" t="s">
        <v>207</v>
      </c>
      <c r="K163" s="680">
        <v>3</v>
      </c>
      <c r="L163" s="681">
        <v>5</v>
      </c>
      <c r="M163" s="529"/>
      <c r="N163" s="529"/>
      <c r="O163" s="529"/>
      <c r="P163" s="531"/>
      <c r="Q163" s="529"/>
      <c r="R163" s="529"/>
      <c r="S163" s="531"/>
      <c r="T163" s="529"/>
      <c r="U163" s="529"/>
      <c r="V163" s="529"/>
      <c r="W163" s="529"/>
      <c r="X163" s="529"/>
    </row>
    <row r="164" spans="1:24" ht="12.75">
      <c r="A164" s="526"/>
      <c r="B164" s="674" t="s">
        <v>588</v>
      </c>
      <c r="C164" s="676" t="s">
        <v>589</v>
      </c>
      <c r="D164" s="674"/>
      <c r="E164" s="677"/>
      <c r="F164" s="678" t="s">
        <v>590</v>
      </c>
      <c r="G164" s="684" t="s">
        <v>591</v>
      </c>
      <c r="H164" s="680" t="s">
        <v>517</v>
      </c>
      <c r="I164" s="680" t="s">
        <v>198</v>
      </c>
      <c r="J164" s="680" t="s">
        <v>207</v>
      </c>
      <c r="K164" s="680">
        <v>3</v>
      </c>
      <c r="L164" s="681">
        <v>5</v>
      </c>
      <c r="M164" s="529"/>
      <c r="N164" s="529"/>
      <c r="O164" s="529"/>
      <c r="P164" s="531"/>
      <c r="Q164" s="529"/>
      <c r="R164" s="529"/>
      <c r="S164" s="531"/>
      <c r="T164" s="529"/>
      <c r="U164" s="529"/>
      <c r="V164" s="529"/>
      <c r="W164" s="529"/>
      <c r="X164" s="529"/>
    </row>
    <row r="165" spans="1:24" ht="12.75">
      <c r="A165" s="526"/>
      <c r="B165" s="674" t="s">
        <v>592</v>
      </c>
      <c r="C165" s="676" t="s">
        <v>593</v>
      </c>
      <c r="D165" s="674"/>
      <c r="E165" s="677"/>
      <c r="F165" s="678" t="s">
        <v>594</v>
      </c>
      <c r="G165" s="684" t="s">
        <v>595</v>
      </c>
      <c r="H165" s="680" t="s">
        <v>517</v>
      </c>
      <c r="I165" s="680" t="s">
        <v>198</v>
      </c>
      <c r="J165" s="680" t="s">
        <v>207</v>
      </c>
      <c r="K165" s="680">
        <v>3</v>
      </c>
      <c r="L165" s="681">
        <v>5</v>
      </c>
      <c r="M165" s="529"/>
      <c r="N165" s="529"/>
      <c r="O165" s="529"/>
      <c r="P165" s="531"/>
      <c r="Q165" s="529"/>
      <c r="R165" s="529"/>
      <c r="S165" s="531"/>
      <c r="T165" s="529"/>
      <c r="U165" s="529"/>
      <c r="V165" s="529"/>
      <c r="W165" s="529"/>
      <c r="X165" s="529"/>
    </row>
    <row r="166" spans="1:24" ht="12.75">
      <c r="A166" s="526"/>
      <c r="B166" s="674" t="s">
        <v>65</v>
      </c>
      <c r="C166" s="676" t="s">
        <v>596</v>
      </c>
      <c r="D166" s="674"/>
      <c r="E166" s="677"/>
      <c r="F166" s="678" t="s">
        <v>597</v>
      </c>
      <c r="G166" s="684" t="s">
        <v>598</v>
      </c>
      <c r="H166" s="680" t="s">
        <v>517</v>
      </c>
      <c r="I166" s="680" t="s">
        <v>198</v>
      </c>
      <c r="J166" s="680" t="s">
        <v>207</v>
      </c>
      <c r="K166" s="680">
        <v>3</v>
      </c>
      <c r="L166" s="681">
        <v>5</v>
      </c>
      <c r="M166" s="529"/>
      <c r="N166" s="529"/>
      <c r="O166" s="529"/>
      <c r="P166" s="531"/>
      <c r="Q166" s="529"/>
      <c r="R166" s="529"/>
      <c r="S166" s="531"/>
      <c r="T166" s="529"/>
      <c r="U166" s="529"/>
      <c r="V166" s="529"/>
      <c r="W166" s="529"/>
      <c r="X166" s="529"/>
    </row>
    <row r="167" spans="1:24" ht="12.75">
      <c r="A167" s="526"/>
      <c r="B167" s="674" t="s">
        <v>75</v>
      </c>
      <c r="C167" s="676" t="s">
        <v>599</v>
      </c>
      <c r="D167" s="674"/>
      <c r="E167" s="677"/>
      <c r="F167" s="678" t="s">
        <v>600</v>
      </c>
      <c r="G167" s="684" t="s">
        <v>601</v>
      </c>
      <c r="H167" s="680" t="s">
        <v>517</v>
      </c>
      <c r="I167" s="680" t="s">
        <v>198</v>
      </c>
      <c r="J167" s="680" t="s">
        <v>207</v>
      </c>
      <c r="K167" s="680">
        <v>3</v>
      </c>
      <c r="L167" s="681">
        <v>5</v>
      </c>
      <c r="M167" s="529"/>
      <c r="N167" s="529"/>
      <c r="O167" s="529"/>
      <c r="P167" s="531"/>
      <c r="Q167" s="529"/>
      <c r="R167" s="529"/>
      <c r="S167" s="531"/>
      <c r="T167" s="529"/>
      <c r="U167" s="529"/>
      <c r="V167" s="529"/>
      <c r="W167" s="529"/>
      <c r="X167" s="529"/>
    </row>
    <row r="168" spans="1:24" ht="12.75">
      <c r="A168" s="526"/>
      <c r="B168" s="674" t="s">
        <v>86</v>
      </c>
      <c r="C168" s="676" t="s">
        <v>602</v>
      </c>
      <c r="D168" s="674"/>
      <c r="E168" s="677"/>
      <c r="F168" s="678" t="s">
        <v>452</v>
      </c>
      <c r="G168" s="684" t="s">
        <v>603</v>
      </c>
      <c r="H168" s="680" t="s">
        <v>517</v>
      </c>
      <c r="I168" s="680" t="s">
        <v>198</v>
      </c>
      <c r="J168" s="680" t="s">
        <v>207</v>
      </c>
      <c r="K168" s="680">
        <v>3</v>
      </c>
      <c r="L168" s="681">
        <v>5</v>
      </c>
      <c r="M168" s="529"/>
      <c r="N168" s="529"/>
      <c r="O168" s="529"/>
      <c r="P168" s="531"/>
      <c r="Q168" s="529"/>
      <c r="R168" s="529"/>
      <c r="S168" s="531"/>
      <c r="T168" s="529"/>
      <c r="U168" s="529"/>
      <c r="V168" s="529"/>
      <c r="W168" s="529"/>
      <c r="X168" s="529"/>
    </row>
    <row r="169" spans="1:24" ht="12.75">
      <c r="A169" s="526"/>
      <c r="B169" s="674" t="s">
        <v>77</v>
      </c>
      <c r="C169" s="676" t="s">
        <v>604</v>
      </c>
      <c r="D169" s="674"/>
      <c r="E169" s="677"/>
      <c r="F169" s="678" t="s">
        <v>605</v>
      </c>
      <c r="G169" s="684" t="s">
        <v>606</v>
      </c>
      <c r="H169" s="680" t="s">
        <v>517</v>
      </c>
      <c r="I169" s="680" t="s">
        <v>198</v>
      </c>
      <c r="J169" s="680" t="s">
        <v>207</v>
      </c>
      <c r="K169" s="680">
        <v>3</v>
      </c>
      <c r="L169" s="681">
        <v>5</v>
      </c>
      <c r="M169" s="529"/>
      <c r="N169" s="529"/>
      <c r="O169" s="529"/>
      <c r="P169" s="531"/>
      <c r="Q169" s="529"/>
      <c r="R169" s="529"/>
      <c r="S169" s="531"/>
      <c r="T169" s="529"/>
      <c r="U169" s="529"/>
      <c r="V169" s="529"/>
      <c r="W169" s="529"/>
      <c r="X169" s="529"/>
    </row>
    <row r="170" spans="1:24" ht="12.75">
      <c r="A170" s="526"/>
      <c r="B170" s="674" t="s">
        <v>93</v>
      </c>
      <c r="C170" s="676" t="s">
        <v>607</v>
      </c>
      <c r="D170" s="674"/>
      <c r="E170" s="677"/>
      <c r="F170" s="678" t="s">
        <v>457</v>
      </c>
      <c r="G170" s="684" t="s">
        <v>608</v>
      </c>
      <c r="H170" s="680" t="s">
        <v>517</v>
      </c>
      <c r="I170" s="680" t="s">
        <v>198</v>
      </c>
      <c r="J170" s="680" t="s">
        <v>207</v>
      </c>
      <c r="K170" s="680">
        <v>3</v>
      </c>
      <c r="L170" s="681">
        <v>5</v>
      </c>
      <c r="M170" s="529"/>
      <c r="N170" s="529"/>
      <c r="O170" s="529"/>
      <c r="P170" s="531"/>
      <c r="Q170" s="529"/>
      <c r="R170" s="529"/>
      <c r="S170" s="531"/>
      <c r="T170" s="529"/>
      <c r="U170" s="529"/>
      <c r="V170" s="529"/>
      <c r="W170" s="529"/>
      <c r="X170" s="529"/>
    </row>
    <row r="171" spans="1:24" ht="12.75">
      <c r="A171" s="526"/>
      <c r="B171" s="674" t="s">
        <v>80</v>
      </c>
      <c r="C171" s="676" t="s">
        <v>609</v>
      </c>
      <c r="D171" s="674"/>
      <c r="E171" s="677"/>
      <c r="F171" s="687"/>
      <c r="G171" s="688"/>
      <c r="H171" s="689"/>
      <c r="I171" s="689"/>
      <c r="J171" s="689"/>
      <c r="K171" s="689"/>
      <c r="L171" s="690"/>
      <c r="M171" s="529"/>
      <c r="N171" s="529"/>
      <c r="O171" s="529"/>
      <c r="P171" s="531"/>
      <c r="Q171" s="529"/>
      <c r="R171" s="529"/>
      <c r="S171" s="531"/>
      <c r="T171" s="529"/>
      <c r="U171" s="529"/>
      <c r="V171" s="529"/>
      <c r="W171" s="529"/>
      <c r="X171" s="529"/>
    </row>
    <row r="172" spans="1:24" ht="12.75">
      <c r="A172" s="526"/>
      <c r="B172" s="674" t="s">
        <v>108</v>
      </c>
      <c r="C172" s="676" t="s">
        <v>610</v>
      </c>
      <c r="D172" s="674"/>
      <c r="E172" s="677"/>
      <c r="F172" s="603"/>
      <c r="G172" s="22"/>
      <c r="H172" s="22"/>
      <c r="I172" s="22"/>
      <c r="J172" s="22"/>
      <c r="K172" s="22"/>
      <c r="L172" s="604"/>
      <c r="M172" s="529"/>
      <c r="N172" s="529"/>
      <c r="O172" s="529"/>
      <c r="P172" s="531"/>
      <c r="Q172" s="529"/>
      <c r="R172" s="529"/>
      <c r="S172" s="531"/>
      <c r="T172" s="529"/>
      <c r="U172" s="529"/>
      <c r="V172" s="529"/>
      <c r="W172" s="529"/>
      <c r="X172" s="529"/>
    </row>
    <row r="173" spans="1:24" ht="12.75">
      <c r="A173" s="526"/>
      <c r="B173" s="674" t="s">
        <v>114</v>
      </c>
      <c r="C173" s="676" t="s">
        <v>611</v>
      </c>
      <c r="D173" s="674"/>
      <c r="E173" s="677"/>
      <c r="F173" s="603"/>
      <c r="G173" s="622" t="s">
        <v>612</v>
      </c>
      <c r="H173" s="22"/>
      <c r="I173" s="22"/>
      <c r="J173" s="22"/>
      <c r="K173" s="22"/>
      <c r="L173" s="604"/>
      <c r="M173" s="529"/>
      <c r="N173" s="529"/>
      <c r="O173" s="529"/>
      <c r="P173" s="531"/>
      <c r="Q173" s="529"/>
      <c r="R173" s="529"/>
      <c r="S173" s="531"/>
      <c r="T173" s="529"/>
      <c r="U173" s="529"/>
      <c r="V173" s="529"/>
      <c r="W173" s="529"/>
      <c r="X173" s="529"/>
    </row>
    <row r="174" spans="1:24" ht="12.75">
      <c r="A174" s="526"/>
      <c r="B174" s="674" t="s">
        <v>101</v>
      </c>
      <c r="C174" s="676" t="s">
        <v>613</v>
      </c>
      <c r="D174" s="674"/>
      <c r="E174" s="677"/>
      <c r="F174" s="623" t="s">
        <v>188</v>
      </c>
      <c r="G174" s="624" t="s">
        <v>189</v>
      </c>
      <c r="H174" s="625" t="s">
        <v>190</v>
      </c>
      <c r="I174" s="625" t="s">
        <v>191</v>
      </c>
      <c r="J174" s="625" t="s">
        <v>192</v>
      </c>
      <c r="K174" s="625" t="s">
        <v>193</v>
      </c>
      <c r="L174" s="626" t="s">
        <v>194</v>
      </c>
      <c r="M174" s="529"/>
      <c r="N174" s="529"/>
      <c r="O174" s="529"/>
      <c r="P174" s="531"/>
      <c r="Q174" s="529"/>
      <c r="R174" s="529"/>
      <c r="S174" s="531"/>
      <c r="T174" s="529"/>
      <c r="U174" s="529"/>
      <c r="V174" s="529"/>
      <c r="W174" s="529"/>
      <c r="X174" s="529"/>
    </row>
    <row r="175" spans="1:24" ht="12.75">
      <c r="A175" s="526"/>
      <c r="B175" s="674" t="s">
        <v>97</v>
      </c>
      <c r="C175" s="676" t="s">
        <v>614</v>
      </c>
      <c r="D175" s="674"/>
      <c r="E175" s="677"/>
      <c r="F175" s="694" t="s">
        <v>615</v>
      </c>
      <c r="G175" s="695" t="s">
        <v>616</v>
      </c>
      <c r="H175" s="697" t="s">
        <v>197</v>
      </c>
      <c r="I175" s="697" t="s">
        <v>198</v>
      </c>
      <c r="J175" s="697" t="s">
        <v>617</v>
      </c>
      <c r="K175" s="697">
        <v>4</v>
      </c>
      <c r="L175" s="698">
        <v>10</v>
      </c>
      <c r="M175" s="529"/>
      <c r="N175" s="529"/>
      <c r="O175" s="529"/>
      <c r="P175" s="531"/>
      <c r="Q175" s="529"/>
      <c r="R175" s="529"/>
      <c r="S175" s="531"/>
      <c r="T175" s="529"/>
      <c r="U175" s="529"/>
      <c r="V175" s="529"/>
      <c r="W175" s="529"/>
      <c r="X175" s="529"/>
    </row>
    <row r="176" spans="1:24" ht="12.75">
      <c r="A176" s="526"/>
      <c r="B176" s="700" t="s">
        <v>112</v>
      </c>
      <c r="C176" s="701" t="s">
        <v>619</v>
      </c>
      <c r="D176" s="700"/>
      <c r="E176" s="702"/>
      <c r="F176" s="703" t="s">
        <v>499</v>
      </c>
      <c r="G176" s="704"/>
      <c r="H176" s="705" t="s">
        <v>477</v>
      </c>
      <c r="I176" s="705" t="s">
        <v>198</v>
      </c>
      <c r="J176" s="705" t="s">
        <v>478</v>
      </c>
      <c r="K176" s="705">
        <v>0</v>
      </c>
      <c r="L176" s="706">
        <v>5</v>
      </c>
      <c r="M176" s="529"/>
      <c r="N176" s="529"/>
      <c r="O176" s="529"/>
      <c r="P176" s="531"/>
      <c r="Q176" s="529"/>
      <c r="R176" s="529"/>
      <c r="S176" s="531"/>
      <c r="T176" s="529"/>
      <c r="U176" s="529"/>
      <c r="V176" s="529"/>
      <c r="W176" s="529"/>
      <c r="X176" s="529"/>
    </row>
    <row r="177" spans="1:24" ht="12.75">
      <c r="A177" s="526"/>
      <c r="B177" s="700" t="s">
        <v>106</v>
      </c>
      <c r="C177" s="701" t="s">
        <v>620</v>
      </c>
      <c r="D177" s="700"/>
      <c r="E177" s="702"/>
      <c r="F177" s="703" t="s">
        <v>502</v>
      </c>
      <c r="G177" s="704"/>
      <c r="H177" s="705" t="s">
        <v>477</v>
      </c>
      <c r="I177" s="705" t="s">
        <v>198</v>
      </c>
      <c r="J177" s="705" t="s">
        <v>478</v>
      </c>
      <c r="K177" s="705">
        <v>0</v>
      </c>
      <c r="L177" s="706">
        <v>5</v>
      </c>
      <c r="M177" s="529"/>
      <c r="N177" s="529"/>
      <c r="O177" s="529"/>
      <c r="P177" s="531"/>
      <c r="Q177" s="529"/>
      <c r="R177" s="529"/>
      <c r="S177" s="531"/>
      <c r="T177" s="529"/>
      <c r="U177" s="529"/>
      <c r="V177" s="529"/>
      <c r="W177" s="529"/>
      <c r="X177" s="529"/>
    </row>
    <row r="178" spans="1:24" ht="12.75">
      <c r="A178" s="526"/>
      <c r="B178" s="700" t="s">
        <v>120</v>
      </c>
      <c r="C178" s="701" t="s">
        <v>621</v>
      </c>
      <c r="D178" s="700"/>
      <c r="E178" s="702"/>
      <c r="F178" s="703" t="s">
        <v>502</v>
      </c>
      <c r="G178" s="704"/>
      <c r="H178" s="705" t="s">
        <v>477</v>
      </c>
      <c r="I178" s="705" t="s">
        <v>198</v>
      </c>
      <c r="J178" s="705" t="s">
        <v>478</v>
      </c>
      <c r="K178" s="705">
        <v>0</v>
      </c>
      <c r="L178" s="706">
        <v>5</v>
      </c>
      <c r="M178" s="529"/>
      <c r="N178" s="529"/>
      <c r="O178" s="529"/>
      <c r="P178" s="531"/>
      <c r="Q178" s="529"/>
      <c r="R178" s="529"/>
      <c r="S178" s="531"/>
      <c r="T178" s="529"/>
      <c r="U178" s="529"/>
      <c r="V178" s="529"/>
      <c r="W178" s="529"/>
      <c r="X178" s="529"/>
    </row>
    <row r="179" spans="1:24" ht="12.75">
      <c r="A179" s="526"/>
      <c r="B179" s="700" t="s">
        <v>118</v>
      </c>
      <c r="C179" s="701" t="s">
        <v>622</v>
      </c>
      <c r="D179" s="700"/>
      <c r="E179" s="702"/>
      <c r="F179" s="703" t="s">
        <v>502</v>
      </c>
      <c r="G179" s="704"/>
      <c r="H179" s="705" t="s">
        <v>477</v>
      </c>
      <c r="I179" s="705" t="s">
        <v>198</v>
      </c>
      <c r="J179" s="705" t="s">
        <v>478</v>
      </c>
      <c r="K179" s="705">
        <v>0</v>
      </c>
      <c r="L179" s="706">
        <v>5</v>
      </c>
      <c r="M179" s="529"/>
      <c r="N179" s="529"/>
      <c r="O179" s="529"/>
      <c r="P179" s="531"/>
      <c r="Q179" s="529"/>
      <c r="R179" s="529"/>
      <c r="S179" s="531"/>
      <c r="T179" s="529"/>
      <c r="U179" s="529"/>
      <c r="V179" s="529"/>
      <c r="W179" s="529"/>
      <c r="X179" s="529"/>
    </row>
    <row r="180" spans="1:24" ht="12.75">
      <c r="A180" s="526"/>
      <c r="B180" s="674" t="s">
        <v>135</v>
      </c>
      <c r="C180" s="676" t="s">
        <v>623</v>
      </c>
      <c r="D180" s="674"/>
      <c r="E180" s="677"/>
      <c r="F180" s="603"/>
      <c r="G180" s="22"/>
      <c r="H180" s="22"/>
      <c r="I180" s="22"/>
      <c r="J180" s="22"/>
      <c r="K180" s="22"/>
      <c r="L180" s="604"/>
      <c r="M180" s="529"/>
      <c r="N180" s="529"/>
      <c r="O180" s="529"/>
      <c r="P180" s="531"/>
      <c r="Q180" s="529"/>
      <c r="R180" s="529"/>
      <c r="S180" s="531"/>
      <c r="T180" s="529"/>
      <c r="U180" s="529"/>
      <c r="V180" s="529"/>
      <c r="W180" s="529"/>
      <c r="X180" s="529"/>
    </row>
    <row r="181" spans="1:24" ht="12.75">
      <c r="A181" s="526"/>
      <c r="B181" s="674" t="s">
        <v>129</v>
      </c>
      <c r="C181" s="676" t="s">
        <v>624</v>
      </c>
      <c r="D181" s="674"/>
      <c r="E181" s="677"/>
      <c r="F181" s="603"/>
      <c r="G181" s="668" t="s">
        <v>625</v>
      </c>
      <c r="H181" s="22"/>
      <c r="I181" s="22"/>
      <c r="J181" s="22"/>
      <c r="K181" s="22"/>
      <c r="L181" s="604"/>
      <c r="M181" s="529"/>
      <c r="N181" s="529"/>
      <c r="O181" s="529"/>
      <c r="P181" s="531"/>
      <c r="Q181" s="529"/>
      <c r="R181" s="529"/>
      <c r="S181" s="531"/>
      <c r="T181" s="529"/>
      <c r="U181" s="529"/>
      <c r="V181" s="529"/>
      <c r="W181" s="529"/>
      <c r="X181" s="529"/>
    </row>
    <row r="182" spans="1:24" ht="12.75">
      <c r="A182" s="526"/>
      <c r="B182" s="674" t="s">
        <v>125</v>
      </c>
      <c r="C182" s="676" t="s">
        <v>626</v>
      </c>
      <c r="D182" s="22"/>
      <c r="E182" s="677"/>
      <c r="F182" s="623" t="s">
        <v>188</v>
      </c>
      <c r="G182" s="624" t="s">
        <v>189</v>
      </c>
      <c r="H182" s="625" t="s">
        <v>190</v>
      </c>
      <c r="I182" s="625" t="s">
        <v>191</v>
      </c>
      <c r="J182" s="625" t="s">
        <v>192</v>
      </c>
      <c r="K182" s="625" t="s">
        <v>193</v>
      </c>
      <c r="L182" s="626" t="s">
        <v>194</v>
      </c>
      <c r="M182" s="529"/>
      <c r="N182" s="529"/>
      <c r="O182" s="529"/>
      <c r="P182" s="531"/>
      <c r="Q182" s="529"/>
      <c r="R182" s="529"/>
      <c r="S182" s="531"/>
      <c r="T182" s="529"/>
      <c r="U182" s="529"/>
      <c r="V182" s="529"/>
      <c r="W182" s="529"/>
      <c r="X182" s="529"/>
    </row>
    <row r="183" spans="1:24" ht="12.75">
      <c r="A183" s="526"/>
      <c r="B183" s="674" t="s">
        <v>117</v>
      </c>
      <c r="C183" s="676" t="s">
        <v>627</v>
      </c>
      <c r="D183" s="674"/>
      <c r="E183" s="677"/>
      <c r="F183" s="694" t="s">
        <v>628</v>
      </c>
      <c r="G183" s="695" t="s">
        <v>629</v>
      </c>
      <c r="H183" s="697" t="s">
        <v>517</v>
      </c>
      <c r="I183" s="697" t="s">
        <v>198</v>
      </c>
      <c r="J183" s="697" t="s">
        <v>207</v>
      </c>
      <c r="K183" s="697">
        <v>3</v>
      </c>
      <c r="L183" s="698">
        <v>5</v>
      </c>
      <c r="M183" s="529"/>
      <c r="N183" s="529"/>
      <c r="O183" s="529"/>
      <c r="P183" s="531"/>
      <c r="Q183" s="529"/>
      <c r="R183" s="529"/>
      <c r="S183" s="531"/>
      <c r="T183" s="529"/>
      <c r="U183" s="529"/>
      <c r="V183" s="529"/>
      <c r="W183" s="529"/>
      <c r="X183" s="529"/>
    </row>
    <row r="184" spans="1:24" ht="12.75">
      <c r="A184" s="526"/>
      <c r="B184" s="674" t="s">
        <v>140</v>
      </c>
      <c r="C184" s="676" t="s">
        <v>630</v>
      </c>
      <c r="D184" s="674"/>
      <c r="E184" s="677"/>
      <c r="F184" s="703" t="s">
        <v>631</v>
      </c>
      <c r="G184" s="707" t="s">
        <v>632</v>
      </c>
      <c r="H184" s="705" t="s">
        <v>517</v>
      </c>
      <c r="I184" s="705" t="s">
        <v>198</v>
      </c>
      <c r="J184" s="705" t="s">
        <v>207</v>
      </c>
      <c r="K184" s="705">
        <v>3</v>
      </c>
      <c r="L184" s="706">
        <v>5</v>
      </c>
      <c r="M184" s="529"/>
      <c r="N184" s="529"/>
      <c r="O184" s="529"/>
      <c r="P184" s="531"/>
      <c r="Q184" s="529"/>
      <c r="R184" s="529"/>
      <c r="S184" s="531"/>
      <c r="T184" s="529"/>
      <c r="U184" s="529"/>
      <c r="V184" s="529"/>
      <c r="W184" s="529"/>
      <c r="X184" s="529"/>
    </row>
    <row r="185" spans="1:24" ht="12.75">
      <c r="A185" s="526"/>
      <c r="B185" s="674" t="s">
        <v>634</v>
      </c>
      <c r="C185" s="676" t="s">
        <v>635</v>
      </c>
      <c r="D185" s="674"/>
      <c r="E185" s="677"/>
      <c r="F185" s="703" t="s">
        <v>124</v>
      </c>
      <c r="G185" s="707" t="s">
        <v>637</v>
      </c>
      <c r="H185" s="705" t="s">
        <v>517</v>
      </c>
      <c r="I185" s="705" t="s">
        <v>198</v>
      </c>
      <c r="J185" s="705" t="s">
        <v>207</v>
      </c>
      <c r="K185" s="705">
        <v>3</v>
      </c>
      <c r="L185" s="706">
        <v>5</v>
      </c>
      <c r="M185" s="529"/>
      <c r="N185" s="529"/>
      <c r="O185" s="529"/>
      <c r="P185" s="531"/>
      <c r="Q185" s="529"/>
      <c r="R185" s="529"/>
      <c r="S185" s="531"/>
      <c r="T185" s="529"/>
      <c r="U185" s="529"/>
      <c r="V185" s="529"/>
      <c r="W185" s="529"/>
      <c r="X185" s="529"/>
    </row>
    <row r="186" spans="1:24" ht="12.75">
      <c r="A186" s="526"/>
      <c r="B186" s="674" t="s">
        <v>144</v>
      </c>
      <c r="C186" s="676" t="s">
        <v>638</v>
      </c>
      <c r="D186" s="674"/>
      <c r="E186" s="677"/>
      <c r="F186" s="703" t="s">
        <v>639</v>
      </c>
      <c r="G186" s="707" t="s">
        <v>641</v>
      </c>
      <c r="H186" s="705" t="s">
        <v>517</v>
      </c>
      <c r="I186" s="705" t="s">
        <v>198</v>
      </c>
      <c r="J186" s="705" t="s">
        <v>207</v>
      </c>
      <c r="K186" s="705">
        <v>3</v>
      </c>
      <c r="L186" s="706">
        <v>5</v>
      </c>
      <c r="M186" s="529"/>
      <c r="N186" s="529"/>
      <c r="O186" s="529"/>
      <c r="P186" s="531"/>
      <c r="Q186" s="529"/>
      <c r="R186" s="529"/>
      <c r="S186" s="531"/>
      <c r="T186" s="529"/>
      <c r="U186" s="529"/>
      <c r="V186" s="529"/>
      <c r="W186" s="529"/>
      <c r="X186" s="529"/>
    </row>
    <row r="187" spans="1:24" ht="12.75">
      <c r="A187" s="526"/>
      <c r="B187" s="674" t="s">
        <v>143</v>
      </c>
      <c r="C187" s="676" t="s">
        <v>642</v>
      </c>
      <c r="D187" s="674"/>
      <c r="E187" s="677"/>
      <c r="F187" s="703" t="s">
        <v>133</v>
      </c>
      <c r="G187" s="707" t="s">
        <v>643</v>
      </c>
      <c r="H187" s="705" t="s">
        <v>517</v>
      </c>
      <c r="I187" s="705" t="s">
        <v>198</v>
      </c>
      <c r="J187" s="705" t="s">
        <v>207</v>
      </c>
      <c r="K187" s="705">
        <v>3</v>
      </c>
      <c r="L187" s="706">
        <v>5</v>
      </c>
      <c r="M187" s="529"/>
      <c r="N187" s="529"/>
      <c r="O187" s="529"/>
      <c r="P187" s="531"/>
      <c r="Q187" s="529"/>
      <c r="R187" s="529"/>
      <c r="S187" s="531"/>
      <c r="T187" s="529"/>
      <c r="U187" s="529"/>
      <c r="V187" s="529"/>
      <c r="W187" s="529"/>
      <c r="X187" s="529"/>
    </row>
    <row r="188" spans="1:24" ht="12.75">
      <c r="A188" s="526"/>
      <c r="B188" s="674" t="s">
        <v>644</v>
      </c>
      <c r="C188" s="676" t="s">
        <v>645</v>
      </c>
      <c r="D188" s="674"/>
      <c r="E188" s="677"/>
      <c r="F188" s="703" t="s">
        <v>646</v>
      </c>
      <c r="G188" s="707" t="s">
        <v>647</v>
      </c>
      <c r="H188" s="705" t="s">
        <v>517</v>
      </c>
      <c r="I188" s="705" t="s">
        <v>198</v>
      </c>
      <c r="J188" s="705" t="s">
        <v>207</v>
      </c>
      <c r="K188" s="705">
        <v>3</v>
      </c>
      <c r="L188" s="706">
        <v>5</v>
      </c>
      <c r="M188" s="529"/>
      <c r="N188" s="529"/>
      <c r="O188" s="529"/>
      <c r="P188" s="531"/>
      <c r="Q188" s="529"/>
      <c r="R188" s="529"/>
      <c r="S188" s="531"/>
      <c r="T188" s="529"/>
      <c r="U188" s="529"/>
      <c r="V188" s="529"/>
      <c r="W188" s="529"/>
      <c r="X188" s="529"/>
    </row>
    <row r="189" spans="1:24" ht="12.75">
      <c r="A189" s="526"/>
      <c r="B189" s="674" t="s">
        <v>648</v>
      </c>
      <c r="C189" s="676" t="s">
        <v>649</v>
      </c>
      <c r="D189" s="674"/>
      <c r="E189" s="677"/>
      <c r="F189" s="703" t="s">
        <v>650</v>
      </c>
      <c r="G189" s="707" t="s">
        <v>651</v>
      </c>
      <c r="H189" s="705" t="s">
        <v>517</v>
      </c>
      <c r="I189" s="705" t="s">
        <v>198</v>
      </c>
      <c r="J189" s="705" t="s">
        <v>207</v>
      </c>
      <c r="K189" s="705">
        <v>3</v>
      </c>
      <c r="L189" s="706">
        <v>5</v>
      </c>
      <c r="M189" s="529"/>
      <c r="N189" s="529"/>
      <c r="O189" s="529"/>
      <c r="P189" s="531"/>
      <c r="Q189" s="529"/>
      <c r="R189" s="529"/>
      <c r="S189" s="531"/>
      <c r="T189" s="529"/>
      <c r="U189" s="529"/>
      <c r="V189" s="529"/>
      <c r="W189" s="529"/>
      <c r="X189" s="529"/>
    </row>
    <row r="190" spans="1:24" ht="12.75">
      <c r="A190" s="526"/>
      <c r="B190" s="674" t="s">
        <v>652</v>
      </c>
      <c r="C190" s="676" t="s">
        <v>653</v>
      </c>
      <c r="D190" s="674"/>
      <c r="E190" s="677"/>
      <c r="F190" s="703" t="s">
        <v>654</v>
      </c>
      <c r="G190" s="707" t="s">
        <v>655</v>
      </c>
      <c r="H190" s="705" t="s">
        <v>517</v>
      </c>
      <c r="I190" s="705" t="s">
        <v>198</v>
      </c>
      <c r="J190" s="705" t="s">
        <v>207</v>
      </c>
      <c r="K190" s="705">
        <v>3</v>
      </c>
      <c r="L190" s="706">
        <v>5</v>
      </c>
      <c r="M190" s="529"/>
      <c r="N190" s="529"/>
      <c r="O190" s="529"/>
      <c r="P190" s="531"/>
      <c r="Q190" s="529"/>
      <c r="R190" s="529"/>
      <c r="S190" s="531"/>
      <c r="T190" s="529"/>
      <c r="U190" s="529"/>
      <c r="V190" s="529"/>
      <c r="W190" s="529"/>
      <c r="X190" s="529"/>
    </row>
    <row r="191" spans="1:24" ht="12.75">
      <c r="A191" s="526"/>
      <c r="B191" s="674" t="s">
        <v>656</v>
      </c>
      <c r="C191" s="676" t="s">
        <v>657</v>
      </c>
      <c r="D191" s="674"/>
      <c r="E191" s="677"/>
      <c r="F191" s="703" t="s">
        <v>123</v>
      </c>
      <c r="G191" s="707" t="s">
        <v>658</v>
      </c>
      <c r="H191" s="705" t="s">
        <v>517</v>
      </c>
      <c r="I191" s="705" t="s">
        <v>198</v>
      </c>
      <c r="J191" s="705" t="s">
        <v>207</v>
      </c>
      <c r="K191" s="705">
        <v>3</v>
      </c>
      <c r="L191" s="706">
        <v>5</v>
      </c>
      <c r="M191" s="529"/>
      <c r="N191" s="529"/>
      <c r="O191" s="529"/>
      <c r="P191" s="531"/>
      <c r="Q191" s="529"/>
      <c r="R191" s="529"/>
      <c r="S191" s="531"/>
      <c r="T191" s="529"/>
      <c r="U191" s="529"/>
      <c r="V191" s="529"/>
      <c r="W191" s="529"/>
      <c r="X191" s="529"/>
    </row>
    <row r="192" spans="1:24" ht="12.75">
      <c r="A192" s="526"/>
      <c r="B192" s="674" t="s">
        <v>659</v>
      </c>
      <c r="C192" s="676" t="s">
        <v>660</v>
      </c>
      <c r="D192" s="674"/>
      <c r="E192" s="677"/>
      <c r="F192" s="703" t="s">
        <v>661</v>
      </c>
      <c r="G192" s="707" t="s">
        <v>662</v>
      </c>
      <c r="H192" s="705" t="s">
        <v>517</v>
      </c>
      <c r="I192" s="705" t="s">
        <v>198</v>
      </c>
      <c r="J192" s="705" t="s">
        <v>207</v>
      </c>
      <c r="K192" s="705">
        <v>3</v>
      </c>
      <c r="L192" s="706">
        <v>5</v>
      </c>
      <c r="M192" s="529"/>
      <c r="N192" s="529"/>
      <c r="O192" s="529"/>
      <c r="P192" s="531"/>
      <c r="Q192" s="529"/>
      <c r="R192" s="529"/>
      <c r="S192" s="531"/>
      <c r="T192" s="529"/>
      <c r="U192" s="529"/>
      <c r="V192" s="529"/>
      <c r="W192" s="529"/>
      <c r="X192" s="529"/>
    </row>
    <row r="193" spans="1:24" ht="12.75">
      <c r="A193" s="526"/>
      <c r="B193" s="674" t="s">
        <v>663</v>
      </c>
      <c r="C193" s="676" t="s">
        <v>664</v>
      </c>
      <c r="D193" s="674"/>
      <c r="E193" s="677"/>
      <c r="F193" s="703" t="s">
        <v>665</v>
      </c>
      <c r="G193" s="707" t="s">
        <v>666</v>
      </c>
      <c r="H193" s="705" t="s">
        <v>517</v>
      </c>
      <c r="I193" s="705" t="s">
        <v>198</v>
      </c>
      <c r="J193" s="705" t="s">
        <v>207</v>
      </c>
      <c r="K193" s="705">
        <v>3</v>
      </c>
      <c r="L193" s="706">
        <v>5</v>
      </c>
      <c r="M193" s="529"/>
      <c r="N193" s="529"/>
      <c r="O193" s="529"/>
      <c r="P193" s="531"/>
      <c r="Q193" s="529"/>
      <c r="R193" s="529"/>
      <c r="S193" s="531"/>
      <c r="T193" s="529"/>
      <c r="U193" s="529"/>
      <c r="V193" s="529"/>
      <c r="W193" s="529"/>
      <c r="X193" s="529"/>
    </row>
    <row r="194" spans="1:24" ht="12.75">
      <c r="A194" s="526"/>
      <c r="B194" s="674" t="s">
        <v>667</v>
      </c>
      <c r="C194" s="676" t="s">
        <v>668</v>
      </c>
      <c r="D194" s="674"/>
      <c r="E194" s="677"/>
      <c r="F194" s="703" t="s">
        <v>155</v>
      </c>
      <c r="G194" s="707" t="s">
        <v>670</v>
      </c>
      <c r="H194" s="705" t="s">
        <v>517</v>
      </c>
      <c r="I194" s="705" t="s">
        <v>198</v>
      </c>
      <c r="J194" s="705" t="s">
        <v>207</v>
      </c>
      <c r="K194" s="705">
        <v>3</v>
      </c>
      <c r="L194" s="706">
        <v>5</v>
      </c>
      <c r="M194" s="529"/>
      <c r="N194" s="529"/>
      <c r="O194" s="529"/>
      <c r="P194" s="531"/>
      <c r="Q194" s="529"/>
      <c r="R194" s="529"/>
      <c r="S194" s="531"/>
      <c r="T194" s="529"/>
      <c r="U194" s="529"/>
      <c r="V194" s="529"/>
      <c r="W194" s="529"/>
      <c r="X194" s="529"/>
    </row>
    <row r="195" spans="1:24" ht="12.75">
      <c r="A195" s="526"/>
      <c r="B195" s="674" t="s">
        <v>671</v>
      </c>
      <c r="C195" s="676" t="s">
        <v>672</v>
      </c>
      <c r="D195" s="674"/>
      <c r="E195" s="677"/>
      <c r="F195" s="703" t="s">
        <v>673</v>
      </c>
      <c r="G195" s="707" t="s">
        <v>674</v>
      </c>
      <c r="H195" s="705" t="s">
        <v>517</v>
      </c>
      <c r="I195" s="705" t="s">
        <v>198</v>
      </c>
      <c r="J195" s="705" t="s">
        <v>207</v>
      </c>
      <c r="K195" s="705">
        <v>3</v>
      </c>
      <c r="L195" s="706">
        <v>5</v>
      </c>
      <c r="M195" s="529"/>
      <c r="N195" s="529"/>
      <c r="O195" s="529"/>
      <c r="P195" s="531"/>
      <c r="Q195" s="529"/>
      <c r="R195" s="529"/>
      <c r="S195" s="531"/>
      <c r="T195" s="529"/>
      <c r="U195" s="529"/>
      <c r="V195" s="529"/>
      <c r="W195" s="529"/>
      <c r="X195" s="529"/>
    </row>
    <row r="196" spans="1:24" ht="12.75">
      <c r="A196" s="526"/>
      <c r="B196" s="674" t="s">
        <v>676</v>
      </c>
      <c r="C196" s="676" t="s">
        <v>677</v>
      </c>
      <c r="D196" s="674"/>
      <c r="E196" s="677"/>
      <c r="F196" s="703" t="s">
        <v>168</v>
      </c>
      <c r="G196" s="707" t="s">
        <v>679</v>
      </c>
      <c r="H196" s="705" t="s">
        <v>517</v>
      </c>
      <c r="I196" s="705" t="s">
        <v>198</v>
      </c>
      <c r="J196" s="705" t="s">
        <v>207</v>
      </c>
      <c r="K196" s="705">
        <v>3</v>
      </c>
      <c r="L196" s="706">
        <v>5</v>
      </c>
      <c r="M196" s="529"/>
      <c r="N196" s="529"/>
      <c r="O196" s="529"/>
      <c r="P196" s="531"/>
      <c r="Q196" s="529"/>
      <c r="R196" s="529"/>
      <c r="S196" s="531"/>
      <c r="T196" s="529"/>
      <c r="U196" s="529"/>
      <c r="V196" s="529"/>
      <c r="W196" s="529"/>
      <c r="X196" s="529"/>
    </row>
    <row r="197" spans="1:24" ht="12.75">
      <c r="A197" s="526"/>
      <c r="B197" s="674" t="s">
        <v>681</v>
      </c>
      <c r="C197" s="676" t="s">
        <v>682</v>
      </c>
      <c r="D197" s="674"/>
      <c r="E197" s="677"/>
      <c r="F197" s="703" t="s">
        <v>72</v>
      </c>
      <c r="G197" s="707" t="s">
        <v>683</v>
      </c>
      <c r="H197" s="705" t="s">
        <v>517</v>
      </c>
      <c r="I197" s="705" t="s">
        <v>198</v>
      </c>
      <c r="J197" s="705" t="s">
        <v>207</v>
      </c>
      <c r="K197" s="705">
        <v>3</v>
      </c>
      <c r="L197" s="706">
        <v>5</v>
      </c>
      <c r="M197" s="529"/>
      <c r="N197" s="529"/>
      <c r="O197" s="529"/>
      <c r="P197" s="531"/>
      <c r="Q197" s="529"/>
      <c r="R197" s="529"/>
      <c r="S197" s="531"/>
      <c r="T197" s="529"/>
      <c r="U197" s="529"/>
      <c r="V197" s="529"/>
      <c r="W197" s="529"/>
      <c r="X197" s="529"/>
    </row>
    <row r="198" spans="1:24" ht="12.75">
      <c r="A198" s="526"/>
      <c r="B198" s="674" t="s">
        <v>684</v>
      </c>
      <c r="C198" s="676" t="s">
        <v>685</v>
      </c>
      <c r="D198" s="674"/>
      <c r="E198" s="677"/>
      <c r="F198" s="703" t="s">
        <v>153</v>
      </c>
      <c r="G198" s="707" t="s">
        <v>686</v>
      </c>
      <c r="H198" s="705" t="s">
        <v>517</v>
      </c>
      <c r="I198" s="705" t="s">
        <v>198</v>
      </c>
      <c r="J198" s="705" t="s">
        <v>207</v>
      </c>
      <c r="K198" s="705">
        <v>3</v>
      </c>
      <c r="L198" s="706">
        <v>5</v>
      </c>
      <c r="M198" s="529"/>
      <c r="N198" s="529"/>
      <c r="O198" s="529"/>
      <c r="P198" s="531"/>
      <c r="Q198" s="529"/>
      <c r="R198" s="529"/>
      <c r="S198" s="531"/>
      <c r="T198" s="529"/>
      <c r="U198" s="529"/>
      <c r="V198" s="529"/>
      <c r="W198" s="529"/>
      <c r="X198" s="529"/>
    </row>
    <row r="199" spans="1:24" ht="12.75">
      <c r="A199" s="526"/>
      <c r="B199" s="674" t="s">
        <v>105</v>
      </c>
      <c r="C199" s="676" t="s">
        <v>687</v>
      </c>
      <c r="D199" s="674"/>
      <c r="E199" s="677"/>
      <c r="F199" s="703" t="s">
        <v>154</v>
      </c>
      <c r="G199" s="707" t="s">
        <v>688</v>
      </c>
      <c r="H199" s="705" t="s">
        <v>517</v>
      </c>
      <c r="I199" s="705" t="s">
        <v>198</v>
      </c>
      <c r="J199" s="705" t="s">
        <v>207</v>
      </c>
      <c r="K199" s="705">
        <v>3</v>
      </c>
      <c r="L199" s="706">
        <v>5</v>
      </c>
      <c r="M199" s="529"/>
      <c r="N199" s="529"/>
      <c r="O199" s="529"/>
      <c r="P199" s="531"/>
      <c r="Q199" s="529"/>
      <c r="R199" s="529"/>
      <c r="S199" s="531"/>
      <c r="T199" s="529"/>
      <c r="U199" s="529"/>
      <c r="V199" s="529"/>
      <c r="W199" s="529"/>
      <c r="X199" s="529"/>
    </row>
    <row r="200" spans="1:24" ht="12.75">
      <c r="A200" s="526"/>
      <c r="B200" s="674" t="s">
        <v>689</v>
      </c>
      <c r="C200" s="676" t="s">
        <v>690</v>
      </c>
      <c r="D200" s="674"/>
      <c r="E200" s="677"/>
      <c r="F200" s="703" t="s">
        <v>691</v>
      </c>
      <c r="G200" s="707" t="s">
        <v>692</v>
      </c>
      <c r="H200" s="705" t="s">
        <v>517</v>
      </c>
      <c r="I200" s="705" t="s">
        <v>198</v>
      </c>
      <c r="J200" s="705" t="s">
        <v>207</v>
      </c>
      <c r="K200" s="705">
        <v>3</v>
      </c>
      <c r="L200" s="706">
        <v>5</v>
      </c>
      <c r="M200" s="529"/>
      <c r="N200" s="529"/>
      <c r="O200" s="529"/>
      <c r="P200" s="531"/>
      <c r="Q200" s="529"/>
      <c r="R200" s="529"/>
      <c r="S200" s="531"/>
      <c r="T200" s="529"/>
      <c r="U200" s="529"/>
      <c r="V200" s="529"/>
      <c r="W200" s="529"/>
      <c r="X200" s="529"/>
    </row>
    <row r="201" spans="1:24" ht="12.75">
      <c r="A201" s="526"/>
      <c r="B201" s="674"/>
      <c r="C201" s="676"/>
      <c r="D201" s="674"/>
      <c r="E201" s="677"/>
      <c r="F201" s="703" t="s">
        <v>693</v>
      </c>
      <c r="G201" s="707" t="s">
        <v>694</v>
      </c>
      <c r="H201" s="705" t="s">
        <v>517</v>
      </c>
      <c r="I201" s="705" t="s">
        <v>198</v>
      </c>
      <c r="J201" s="705" t="s">
        <v>207</v>
      </c>
      <c r="K201" s="705">
        <v>3</v>
      </c>
      <c r="L201" s="706">
        <v>5</v>
      </c>
      <c r="M201" s="529"/>
      <c r="N201" s="529"/>
      <c r="O201" s="529"/>
      <c r="P201" s="531"/>
      <c r="Q201" s="529"/>
      <c r="R201" s="529"/>
      <c r="S201" s="531"/>
      <c r="T201" s="529"/>
      <c r="U201" s="529"/>
      <c r="V201" s="529"/>
      <c r="W201" s="529"/>
      <c r="X201" s="529"/>
    </row>
    <row r="202" spans="1:24" ht="12.75">
      <c r="A202" s="526"/>
      <c r="B202" s="674"/>
      <c r="C202" s="676"/>
      <c r="D202" s="674"/>
      <c r="E202" s="677"/>
      <c r="F202" s="703" t="s">
        <v>695</v>
      </c>
      <c r="G202" s="707" t="s">
        <v>696</v>
      </c>
      <c r="H202" s="705" t="s">
        <v>517</v>
      </c>
      <c r="I202" s="705" t="s">
        <v>198</v>
      </c>
      <c r="J202" s="705" t="s">
        <v>207</v>
      </c>
      <c r="K202" s="705">
        <v>3</v>
      </c>
      <c r="L202" s="706">
        <v>5</v>
      </c>
      <c r="M202" s="529"/>
      <c r="N202" s="529"/>
      <c r="O202" s="529"/>
      <c r="P202" s="531"/>
      <c r="Q202" s="529"/>
      <c r="R202" s="529"/>
      <c r="S202" s="531"/>
      <c r="T202" s="529"/>
      <c r="U202" s="529"/>
      <c r="V202" s="529"/>
      <c r="W202" s="529"/>
      <c r="X202" s="529"/>
    </row>
    <row r="203" spans="1:24" ht="12.75">
      <c r="A203" s="526"/>
      <c r="B203" s="674"/>
      <c r="C203" s="676"/>
      <c r="D203" s="674"/>
      <c r="E203" s="677"/>
      <c r="F203" s="703" t="s">
        <v>73</v>
      </c>
      <c r="G203" s="707" t="s">
        <v>697</v>
      </c>
      <c r="H203" s="705" t="s">
        <v>517</v>
      </c>
      <c r="I203" s="705" t="s">
        <v>198</v>
      </c>
      <c r="J203" s="705" t="s">
        <v>207</v>
      </c>
      <c r="K203" s="705">
        <v>3</v>
      </c>
      <c r="L203" s="706">
        <v>5</v>
      </c>
      <c r="M203" s="529"/>
      <c r="N203" s="529"/>
      <c r="O203" s="529"/>
      <c r="P203" s="531"/>
      <c r="Q203" s="529"/>
      <c r="R203" s="529"/>
      <c r="S203" s="531"/>
      <c r="T203" s="529"/>
      <c r="U203" s="529"/>
      <c r="V203" s="529"/>
      <c r="W203" s="529"/>
      <c r="X203" s="529"/>
    </row>
    <row r="204" spans="1:24" ht="12.75">
      <c r="A204" s="526"/>
      <c r="B204" s="674"/>
      <c r="C204" s="676"/>
      <c r="D204" s="674"/>
      <c r="E204" s="677"/>
      <c r="F204" s="703" t="s">
        <v>152</v>
      </c>
      <c r="G204" s="707" t="s">
        <v>698</v>
      </c>
      <c r="H204" s="705" t="s">
        <v>517</v>
      </c>
      <c r="I204" s="705" t="s">
        <v>198</v>
      </c>
      <c r="J204" s="705" t="s">
        <v>207</v>
      </c>
      <c r="K204" s="705">
        <v>3</v>
      </c>
      <c r="L204" s="706">
        <v>5</v>
      </c>
      <c r="M204" s="529"/>
      <c r="N204" s="529"/>
      <c r="O204" s="529"/>
      <c r="P204" s="531"/>
      <c r="Q204" s="529"/>
      <c r="R204" s="529"/>
      <c r="S204" s="531"/>
      <c r="T204" s="529"/>
      <c r="U204" s="529"/>
      <c r="V204" s="529"/>
      <c r="W204" s="529"/>
      <c r="X204" s="529"/>
    </row>
    <row r="205" spans="1:24" ht="12.75">
      <c r="A205" s="526"/>
      <c r="B205" s="674"/>
      <c r="C205" s="676"/>
      <c r="D205" s="674"/>
      <c r="E205" s="677"/>
      <c r="F205" s="703" t="s">
        <v>699</v>
      </c>
      <c r="G205" s="707" t="s">
        <v>700</v>
      </c>
      <c r="H205" s="705" t="s">
        <v>517</v>
      </c>
      <c r="I205" s="705" t="s">
        <v>198</v>
      </c>
      <c r="J205" s="705" t="s">
        <v>207</v>
      </c>
      <c r="K205" s="705">
        <v>3</v>
      </c>
      <c r="L205" s="706">
        <v>5</v>
      </c>
      <c r="M205" s="529"/>
      <c r="N205" s="529"/>
      <c r="O205" s="529"/>
      <c r="P205" s="531"/>
      <c r="Q205" s="529"/>
      <c r="R205" s="529"/>
      <c r="S205" s="531"/>
      <c r="T205" s="529"/>
      <c r="U205" s="529"/>
      <c r="V205" s="529"/>
      <c r="W205" s="529"/>
      <c r="X205" s="529"/>
    </row>
    <row r="206" spans="1:24" ht="12.75">
      <c r="A206" s="526"/>
      <c r="B206" s="674"/>
      <c r="C206" s="676"/>
      <c r="D206" s="674"/>
      <c r="E206" s="677"/>
      <c r="F206" s="703" t="s">
        <v>701</v>
      </c>
      <c r="G206" s="707" t="s">
        <v>702</v>
      </c>
      <c r="H206" s="705" t="s">
        <v>517</v>
      </c>
      <c r="I206" s="705" t="s">
        <v>198</v>
      </c>
      <c r="J206" s="705" t="s">
        <v>207</v>
      </c>
      <c r="K206" s="705">
        <v>3</v>
      </c>
      <c r="L206" s="706">
        <v>5</v>
      </c>
      <c r="M206" s="529"/>
      <c r="N206" s="529"/>
      <c r="O206" s="529"/>
      <c r="P206" s="531"/>
      <c r="Q206" s="529"/>
      <c r="R206" s="529"/>
      <c r="S206" s="531"/>
      <c r="T206" s="529"/>
      <c r="U206" s="529"/>
      <c r="V206" s="529"/>
      <c r="W206" s="529"/>
      <c r="X206" s="529"/>
    </row>
    <row r="207" spans="1:24" ht="12.75">
      <c r="A207" s="526"/>
      <c r="B207" s="674"/>
      <c r="C207" s="676"/>
      <c r="D207" s="674"/>
      <c r="E207" s="677"/>
      <c r="F207" s="703" t="s">
        <v>704</v>
      </c>
      <c r="G207" s="707" t="s">
        <v>705</v>
      </c>
      <c r="H207" s="705" t="s">
        <v>517</v>
      </c>
      <c r="I207" s="705" t="s">
        <v>198</v>
      </c>
      <c r="J207" s="705" t="s">
        <v>706</v>
      </c>
      <c r="K207" s="705">
        <v>10</v>
      </c>
      <c r="L207" s="706">
        <v>15</v>
      </c>
      <c r="M207" s="529"/>
      <c r="N207" s="529"/>
      <c r="O207" s="529"/>
      <c r="P207" s="531"/>
      <c r="Q207" s="529"/>
      <c r="R207" s="529"/>
      <c r="S207" s="531"/>
      <c r="T207" s="529"/>
      <c r="U207" s="529"/>
      <c r="V207" s="529"/>
      <c r="W207" s="529"/>
      <c r="X207" s="529"/>
    </row>
    <row r="208" spans="1:24" ht="12.75">
      <c r="A208" s="526"/>
      <c r="B208" s="674"/>
      <c r="C208" s="676"/>
      <c r="D208" s="674"/>
      <c r="E208" s="677"/>
      <c r="F208" s="703" t="s">
        <v>171</v>
      </c>
      <c r="G208" s="707" t="s">
        <v>707</v>
      </c>
      <c r="H208" s="705" t="s">
        <v>517</v>
      </c>
      <c r="I208" s="705" t="s">
        <v>198</v>
      </c>
      <c r="J208" s="705" t="s">
        <v>207</v>
      </c>
      <c r="K208" s="705">
        <v>3</v>
      </c>
      <c r="L208" s="706">
        <v>5</v>
      </c>
      <c r="M208" s="529"/>
      <c r="N208" s="529"/>
      <c r="O208" s="529"/>
      <c r="P208" s="531"/>
      <c r="Q208" s="529"/>
      <c r="R208" s="529"/>
      <c r="S208" s="531"/>
      <c r="T208" s="529"/>
      <c r="U208" s="529"/>
      <c r="V208" s="529"/>
      <c r="W208" s="529"/>
      <c r="X208" s="529"/>
    </row>
    <row r="209" spans="1:24" ht="12.75">
      <c r="A209" s="526"/>
      <c r="B209" s="674"/>
      <c r="C209" s="676"/>
      <c r="D209" s="674"/>
      <c r="E209" s="677"/>
      <c r="F209" s="703" t="s">
        <v>134</v>
      </c>
      <c r="G209" s="707" t="s">
        <v>708</v>
      </c>
      <c r="H209" s="705" t="s">
        <v>517</v>
      </c>
      <c r="I209" s="705" t="s">
        <v>198</v>
      </c>
      <c r="J209" s="705" t="s">
        <v>207</v>
      </c>
      <c r="K209" s="705">
        <v>3</v>
      </c>
      <c r="L209" s="706">
        <v>5</v>
      </c>
      <c r="M209" s="529"/>
      <c r="N209" s="529"/>
      <c r="O209" s="529"/>
      <c r="P209" s="531"/>
      <c r="Q209" s="529"/>
      <c r="R209" s="529"/>
      <c r="S209" s="531"/>
      <c r="T209" s="529"/>
      <c r="U209" s="529"/>
      <c r="V209" s="529"/>
      <c r="W209" s="529"/>
      <c r="X209" s="529"/>
    </row>
    <row r="210" spans="1:24" ht="12.75">
      <c r="A210" s="526"/>
      <c r="B210" s="674"/>
      <c r="C210" s="676"/>
      <c r="D210" s="674"/>
      <c r="E210" s="677"/>
      <c r="F210" s="703" t="s">
        <v>709</v>
      </c>
      <c r="G210" s="707" t="s">
        <v>710</v>
      </c>
      <c r="H210" s="705" t="s">
        <v>517</v>
      </c>
      <c r="I210" s="705" t="s">
        <v>198</v>
      </c>
      <c r="J210" s="705" t="s">
        <v>207</v>
      </c>
      <c r="K210" s="705">
        <v>3</v>
      </c>
      <c r="L210" s="706">
        <v>5</v>
      </c>
      <c r="M210" s="529"/>
      <c r="N210" s="529"/>
      <c r="O210" s="529"/>
      <c r="P210" s="531"/>
      <c r="Q210" s="529"/>
      <c r="R210" s="529"/>
      <c r="S210" s="531"/>
      <c r="T210" s="529"/>
      <c r="U210" s="529"/>
      <c r="V210" s="529"/>
      <c r="W210" s="529"/>
      <c r="X210" s="529"/>
    </row>
    <row r="211" spans="1:24" ht="12.75">
      <c r="A211" s="526"/>
      <c r="B211" s="674"/>
      <c r="C211" s="676"/>
      <c r="D211" s="674"/>
      <c r="E211" s="677"/>
      <c r="F211" s="703" t="s">
        <v>387</v>
      </c>
      <c r="G211" s="707" t="s">
        <v>711</v>
      </c>
      <c r="H211" s="705" t="s">
        <v>517</v>
      </c>
      <c r="I211" s="705" t="s">
        <v>198</v>
      </c>
      <c r="J211" s="705" t="s">
        <v>207</v>
      </c>
      <c r="K211" s="705">
        <v>3</v>
      </c>
      <c r="L211" s="706">
        <v>5</v>
      </c>
      <c r="M211" s="529"/>
      <c r="N211" s="529"/>
      <c r="O211" s="529"/>
      <c r="P211" s="531"/>
      <c r="Q211" s="529"/>
      <c r="R211" s="529"/>
      <c r="S211" s="531"/>
      <c r="T211" s="529"/>
      <c r="U211" s="529"/>
      <c r="V211" s="529"/>
      <c r="W211" s="529"/>
      <c r="X211" s="529"/>
    </row>
    <row r="212" spans="1:24" ht="12.75">
      <c r="A212" s="526"/>
      <c r="B212" s="674"/>
      <c r="C212" s="676"/>
      <c r="D212" s="674"/>
      <c r="E212" s="677"/>
      <c r="F212" s="735"/>
      <c r="G212" s="735"/>
      <c r="H212" s="736"/>
      <c r="I212" s="736"/>
      <c r="J212" s="736"/>
      <c r="K212" s="736"/>
      <c r="L212" s="736"/>
      <c r="M212" s="529"/>
      <c r="N212" s="529"/>
      <c r="O212" s="529"/>
      <c r="P212" s="531"/>
      <c r="Q212" s="529"/>
      <c r="R212" s="529"/>
      <c r="S212" s="531"/>
      <c r="T212" s="529"/>
      <c r="U212" s="529"/>
      <c r="V212" s="529"/>
      <c r="W212" s="529"/>
      <c r="X212" s="529"/>
    </row>
    <row r="213" spans="1:24" ht="12.75">
      <c r="A213" s="526"/>
      <c r="B213" s="674"/>
      <c r="C213" s="676"/>
      <c r="D213" s="674"/>
      <c r="E213" s="677"/>
      <c r="F213" s="735"/>
      <c r="G213" s="735"/>
      <c r="H213" s="736"/>
      <c r="I213" s="736"/>
      <c r="J213" s="736"/>
      <c r="K213" s="736"/>
      <c r="L213" s="736"/>
      <c r="M213" s="529"/>
      <c r="N213" s="529"/>
      <c r="O213" s="529"/>
      <c r="P213" s="531"/>
      <c r="Q213" s="529"/>
      <c r="R213" s="529"/>
      <c r="S213" s="531"/>
      <c r="T213" s="529"/>
      <c r="U213" s="529"/>
      <c r="V213" s="529"/>
      <c r="W213" s="529"/>
      <c r="X213" s="529"/>
    </row>
    <row r="214" spans="1:24" ht="12.75">
      <c r="A214" s="526"/>
      <c r="B214" s="674"/>
      <c r="C214" s="676"/>
      <c r="D214" s="674"/>
      <c r="E214" s="677"/>
      <c r="F214" s="735"/>
      <c r="G214" s="735"/>
      <c r="H214" s="736"/>
      <c r="I214" s="736"/>
      <c r="J214" s="736"/>
      <c r="K214" s="736"/>
      <c r="L214" s="736"/>
      <c r="M214" s="529"/>
      <c r="N214" s="529"/>
      <c r="O214" s="529"/>
      <c r="P214" s="531"/>
      <c r="Q214" s="529"/>
      <c r="R214" s="529"/>
      <c r="S214" s="531"/>
      <c r="T214" s="529"/>
      <c r="U214" s="529"/>
      <c r="V214" s="529"/>
      <c r="W214" s="529"/>
      <c r="X214" s="529"/>
    </row>
    <row r="215" spans="1:24" ht="12.75">
      <c r="A215" s="526"/>
      <c r="B215" s="674"/>
      <c r="C215" s="676"/>
      <c r="D215" s="674"/>
      <c r="E215" s="677"/>
      <c r="F215" s="735"/>
      <c r="G215" s="735"/>
      <c r="H215" s="736"/>
      <c r="I215" s="736"/>
      <c r="J215" s="736"/>
      <c r="K215" s="736"/>
      <c r="L215" s="736"/>
      <c r="M215" s="529"/>
      <c r="N215" s="529"/>
      <c r="O215" s="529"/>
      <c r="P215" s="531"/>
      <c r="Q215" s="529"/>
      <c r="R215" s="529"/>
      <c r="S215" s="531"/>
      <c r="T215" s="529"/>
      <c r="U215" s="529"/>
      <c r="V215" s="529"/>
      <c r="W215" s="529"/>
      <c r="X215" s="529"/>
    </row>
    <row r="216" spans="1:24" ht="12.75">
      <c r="A216" s="526"/>
      <c r="B216" s="674"/>
      <c r="C216" s="676"/>
      <c r="D216" s="674"/>
      <c r="E216" s="677"/>
      <c r="F216" s="735"/>
      <c r="G216" s="735"/>
      <c r="H216" s="736"/>
      <c r="I216" s="736"/>
      <c r="J216" s="736"/>
      <c r="K216" s="736"/>
      <c r="L216" s="736"/>
      <c r="M216" s="529"/>
      <c r="N216" s="529"/>
      <c r="O216" s="529"/>
      <c r="P216" s="531"/>
      <c r="Q216" s="529"/>
      <c r="R216" s="529"/>
      <c r="S216" s="531"/>
      <c r="T216" s="529"/>
      <c r="U216" s="529"/>
      <c r="V216" s="529"/>
      <c r="W216" s="529"/>
      <c r="X216" s="529"/>
    </row>
    <row r="217" spans="1:24" ht="12.75">
      <c r="A217" s="526"/>
      <c r="B217" s="674"/>
      <c r="C217" s="676"/>
      <c r="D217" s="674"/>
      <c r="E217" s="677"/>
      <c r="F217" s="735"/>
      <c r="G217" s="735"/>
      <c r="H217" s="736"/>
      <c r="I217" s="736"/>
      <c r="J217" s="736"/>
      <c r="K217" s="736"/>
      <c r="L217" s="736"/>
      <c r="M217" s="529"/>
      <c r="N217" s="529"/>
      <c r="O217" s="529"/>
      <c r="P217" s="531"/>
      <c r="Q217" s="529"/>
      <c r="R217" s="529"/>
      <c r="S217" s="531"/>
      <c r="T217" s="529"/>
      <c r="U217" s="529"/>
      <c r="V217" s="529"/>
      <c r="W217" s="529"/>
      <c r="X217" s="529"/>
    </row>
    <row r="218" spans="1:24" ht="12.75">
      <c r="A218" s="526"/>
      <c r="B218" s="674" t="s">
        <v>712</v>
      </c>
      <c r="C218" s="676" t="s">
        <v>713</v>
      </c>
      <c r="D218" s="674"/>
      <c r="E218" s="677"/>
      <c r="F218" s="22"/>
      <c r="G218" s="22"/>
      <c r="H218" s="22"/>
      <c r="I218" s="22"/>
      <c r="J218" s="22"/>
      <c r="K218" s="22"/>
      <c r="L218" s="22"/>
      <c r="M218" s="529"/>
      <c r="N218" s="529"/>
      <c r="O218" s="529"/>
      <c r="P218" s="531"/>
      <c r="Q218" s="529"/>
      <c r="R218" s="529"/>
      <c r="S218" s="531"/>
      <c r="T218" s="529"/>
      <c r="U218" s="529"/>
      <c r="V218" s="529"/>
      <c r="W218" s="529"/>
      <c r="X218" s="529"/>
    </row>
    <row r="219" spans="1:24" ht="12.75">
      <c r="A219" s="526"/>
      <c r="B219" s="700" t="s">
        <v>714</v>
      </c>
      <c r="C219" s="701" t="s">
        <v>715</v>
      </c>
      <c r="D219" s="700"/>
      <c r="E219" s="702"/>
      <c r="F219" s="528"/>
      <c r="G219" s="22"/>
      <c r="H219" s="528"/>
      <c r="I219" s="528"/>
      <c r="J219" s="528"/>
      <c r="K219" s="528"/>
      <c r="L219" s="528"/>
      <c r="M219" s="529"/>
      <c r="N219" s="529"/>
      <c r="O219" s="529"/>
      <c r="P219" s="531"/>
      <c r="Q219" s="529"/>
      <c r="R219" s="529"/>
      <c r="S219" s="531"/>
      <c r="T219" s="529"/>
      <c r="U219" s="529"/>
      <c r="V219" s="529"/>
      <c r="W219" s="529"/>
      <c r="X219" s="529"/>
    </row>
    <row r="220" spans="1:24" ht="12.75">
      <c r="A220" s="526"/>
      <c r="B220" s="700" t="s">
        <v>716</v>
      </c>
      <c r="C220" s="701" t="s">
        <v>717</v>
      </c>
      <c r="D220" s="700"/>
      <c r="E220" s="702"/>
      <c r="F220" s="22"/>
      <c r="G220" s="22"/>
      <c r="H220" s="22"/>
      <c r="I220" s="22"/>
      <c r="J220" s="22"/>
      <c r="K220" s="22"/>
      <c r="L220" s="22"/>
      <c r="M220" s="529"/>
      <c r="N220" s="529"/>
      <c r="O220" s="529"/>
      <c r="P220" s="531"/>
      <c r="Q220" s="529"/>
      <c r="R220" s="529"/>
      <c r="S220" s="531"/>
      <c r="T220" s="529"/>
      <c r="U220" s="529"/>
      <c r="V220" s="529"/>
      <c r="W220" s="529"/>
      <c r="X220" s="529"/>
    </row>
    <row r="221" spans="1:24" ht="12.75">
      <c r="A221" s="526"/>
      <c r="B221" s="700" t="s">
        <v>718</v>
      </c>
      <c r="C221" s="701" t="s">
        <v>719</v>
      </c>
      <c r="D221" s="700"/>
      <c r="E221" s="702"/>
      <c r="F221" s="22"/>
      <c r="G221" s="22"/>
      <c r="H221" s="22"/>
      <c r="I221" s="22"/>
      <c r="J221" s="22"/>
      <c r="K221" s="22"/>
      <c r="L221" s="22"/>
      <c r="M221" s="529"/>
      <c r="N221" s="529"/>
      <c r="O221" s="529"/>
      <c r="P221" s="531"/>
      <c r="Q221" s="529"/>
      <c r="R221" s="529"/>
      <c r="S221" s="531"/>
      <c r="T221" s="529"/>
      <c r="U221" s="529"/>
      <c r="V221" s="529"/>
      <c r="W221" s="529"/>
      <c r="X221" s="529"/>
    </row>
    <row r="222" spans="1:24" ht="12.75">
      <c r="A222" s="526"/>
      <c r="B222" s="700" t="s">
        <v>720</v>
      </c>
      <c r="C222" s="701" t="s">
        <v>721</v>
      </c>
      <c r="D222" s="700"/>
      <c r="E222" s="702"/>
      <c r="F222" s="22"/>
      <c r="G222" s="528"/>
      <c r="H222" s="22"/>
      <c r="I222" s="22"/>
      <c r="J222" s="22"/>
      <c r="K222" s="22"/>
      <c r="L222" s="22"/>
      <c r="M222" s="529"/>
      <c r="N222" s="529"/>
      <c r="O222" s="529"/>
      <c r="P222" s="531"/>
      <c r="Q222" s="529"/>
      <c r="R222" s="529"/>
      <c r="S222" s="531"/>
      <c r="T222" s="529"/>
      <c r="U222" s="529"/>
      <c r="V222" s="529"/>
      <c r="W222" s="529"/>
      <c r="X222" s="529"/>
    </row>
    <row r="223" spans="1:24" ht="12.75">
      <c r="A223" s="526"/>
      <c r="B223" s="700" t="s">
        <v>722</v>
      </c>
      <c r="C223" s="701" t="s">
        <v>723</v>
      </c>
      <c r="D223" s="700"/>
      <c r="E223" s="702"/>
      <c r="F223" s="22"/>
      <c r="G223" s="528"/>
      <c r="H223" s="22"/>
      <c r="I223" s="22"/>
      <c r="J223" s="22"/>
      <c r="K223" s="22"/>
      <c r="L223" s="22"/>
      <c r="M223" s="529"/>
      <c r="N223" s="529"/>
      <c r="O223" s="529"/>
      <c r="P223" s="531"/>
      <c r="Q223" s="529"/>
      <c r="R223" s="529"/>
      <c r="S223" s="531"/>
      <c r="T223" s="529"/>
      <c r="U223" s="529"/>
      <c r="V223" s="529"/>
      <c r="W223" s="529"/>
      <c r="X223" s="529"/>
    </row>
    <row r="224" spans="1:24" ht="12.75">
      <c r="A224" s="526"/>
      <c r="B224" s="700" t="s">
        <v>724</v>
      </c>
      <c r="C224" s="701" t="s">
        <v>725</v>
      </c>
      <c r="D224" s="700"/>
      <c r="E224" s="702"/>
      <c r="F224" s="22"/>
      <c r="G224" s="528"/>
      <c r="H224" s="22"/>
      <c r="I224" s="22"/>
      <c r="J224" s="22"/>
      <c r="K224" s="22"/>
      <c r="L224" s="22"/>
      <c r="M224" s="529"/>
      <c r="N224" s="529"/>
      <c r="O224" s="529"/>
      <c r="P224" s="531"/>
      <c r="Q224" s="529"/>
      <c r="R224" s="529"/>
      <c r="S224" s="531"/>
      <c r="T224" s="529"/>
      <c r="U224" s="529"/>
      <c r="V224" s="529"/>
      <c r="W224" s="529"/>
      <c r="X224" s="529"/>
    </row>
    <row r="225" spans="1:24" ht="12.75">
      <c r="A225" s="526"/>
      <c r="B225" s="700" t="s">
        <v>726</v>
      </c>
      <c r="C225" s="701" t="s">
        <v>727</v>
      </c>
      <c r="D225" s="700"/>
      <c r="E225" s="702"/>
      <c r="F225" s="22"/>
      <c r="G225" s="528"/>
      <c r="H225" s="22"/>
      <c r="I225" s="22"/>
      <c r="J225" s="22"/>
      <c r="K225" s="22"/>
      <c r="L225" s="22"/>
      <c r="M225" s="529"/>
      <c r="N225" s="529"/>
      <c r="O225" s="529"/>
      <c r="P225" s="531"/>
      <c r="Q225" s="529"/>
      <c r="R225" s="529"/>
      <c r="S225" s="531"/>
      <c r="T225" s="529"/>
      <c r="U225" s="529"/>
      <c r="V225" s="529"/>
      <c r="W225" s="529"/>
      <c r="X225" s="529"/>
    </row>
    <row r="226" spans="1:24" ht="12.75">
      <c r="A226" s="526"/>
      <c r="B226" s="700" t="s">
        <v>728</v>
      </c>
      <c r="C226" s="700" t="s">
        <v>462</v>
      </c>
      <c r="D226" s="700"/>
      <c r="E226" s="702"/>
      <c r="F226" s="22"/>
      <c r="G226" s="22"/>
      <c r="H226" s="22"/>
      <c r="I226" s="22"/>
      <c r="J226" s="22"/>
      <c r="K226" s="22"/>
      <c r="L226" s="22"/>
      <c r="M226" s="529"/>
      <c r="N226" s="529"/>
      <c r="O226" s="529"/>
      <c r="P226" s="531"/>
      <c r="Q226" s="529"/>
      <c r="R226" s="529"/>
      <c r="S226" s="531"/>
      <c r="T226" s="529"/>
      <c r="U226" s="529"/>
      <c r="V226" s="529"/>
      <c r="W226" s="529"/>
      <c r="X226" s="529"/>
    </row>
    <row r="227" spans="1:24" ht="12.75">
      <c r="A227" s="526"/>
      <c r="B227" s="700" t="s">
        <v>729</v>
      </c>
      <c r="C227" s="701" t="s">
        <v>730</v>
      </c>
      <c r="D227" s="700"/>
      <c r="E227" s="702"/>
      <c r="F227" s="528"/>
      <c r="G227" s="528"/>
      <c r="H227" s="528"/>
      <c r="I227" s="528"/>
      <c r="J227" s="528"/>
      <c r="K227" s="528"/>
      <c r="L227" s="528"/>
      <c r="M227" s="529"/>
      <c r="N227" s="529"/>
      <c r="O227" s="529"/>
      <c r="P227" s="531"/>
      <c r="Q227" s="529"/>
      <c r="R227" s="529"/>
      <c r="S227" s="531"/>
      <c r="T227" s="529"/>
      <c r="U227" s="529"/>
      <c r="V227" s="529"/>
      <c r="W227" s="529"/>
      <c r="X227" s="529"/>
    </row>
    <row r="228" spans="1:24" ht="12.75">
      <c r="A228" s="526"/>
      <c r="B228" s="700" t="s">
        <v>731</v>
      </c>
      <c r="C228" s="701" t="s">
        <v>732</v>
      </c>
      <c r="D228" s="700"/>
      <c r="E228" s="702"/>
      <c r="F228" s="528"/>
      <c r="G228" s="22"/>
      <c r="H228" s="528"/>
      <c r="I228" s="528"/>
      <c r="J228" s="528"/>
      <c r="K228" s="528"/>
      <c r="L228" s="528"/>
      <c r="M228" s="529"/>
      <c r="N228" s="529"/>
      <c r="O228" s="529"/>
      <c r="P228" s="531"/>
      <c r="Q228" s="529"/>
      <c r="R228" s="529"/>
      <c r="S228" s="531"/>
      <c r="T228" s="529"/>
      <c r="U228" s="529"/>
      <c r="V228" s="529"/>
      <c r="W228" s="529"/>
      <c r="X228" s="529"/>
    </row>
    <row r="229" spans="1:24" ht="12.75">
      <c r="A229" s="526"/>
      <c r="B229" s="700" t="s">
        <v>733</v>
      </c>
      <c r="C229" s="701" t="s">
        <v>734</v>
      </c>
      <c r="D229" s="700"/>
      <c r="E229" s="702"/>
      <c r="F229" s="22"/>
      <c r="G229" s="22"/>
      <c r="H229" s="22"/>
      <c r="I229" s="22"/>
      <c r="J229" s="22"/>
      <c r="K229" s="22"/>
      <c r="L229" s="22"/>
      <c r="M229" s="529"/>
      <c r="N229" s="529"/>
      <c r="O229" s="529"/>
      <c r="P229" s="531"/>
      <c r="Q229" s="529"/>
      <c r="R229" s="529"/>
      <c r="S229" s="531"/>
      <c r="T229" s="529"/>
      <c r="U229" s="529"/>
      <c r="V229" s="529"/>
      <c r="W229" s="529"/>
      <c r="X229" s="529"/>
    </row>
    <row r="230" spans="1:24" ht="12.75">
      <c r="A230" s="526"/>
      <c r="B230" s="700" t="s">
        <v>735</v>
      </c>
      <c r="C230" s="701" t="s">
        <v>736</v>
      </c>
      <c r="D230" s="700"/>
      <c r="E230" s="702"/>
      <c r="F230" s="22"/>
      <c r="G230" s="22"/>
      <c r="H230" s="22"/>
      <c r="I230" s="22"/>
      <c r="J230" s="22"/>
      <c r="K230" s="22"/>
      <c r="L230" s="22"/>
      <c r="M230" s="529"/>
      <c r="N230" s="529"/>
      <c r="O230" s="529"/>
      <c r="P230" s="531"/>
      <c r="Q230" s="529"/>
      <c r="R230" s="529"/>
      <c r="S230" s="531"/>
      <c r="T230" s="529"/>
      <c r="U230" s="529"/>
      <c r="V230" s="529"/>
      <c r="W230" s="529"/>
      <c r="X230" s="529"/>
    </row>
    <row r="231" spans="1:24" ht="12.75">
      <c r="A231" s="526"/>
      <c r="B231" s="700" t="s">
        <v>737</v>
      </c>
      <c r="C231" s="701" t="s">
        <v>738</v>
      </c>
      <c r="D231" s="700"/>
      <c r="E231" s="702"/>
      <c r="F231" s="22"/>
      <c r="G231" s="22"/>
      <c r="H231" s="22"/>
      <c r="I231" s="22"/>
      <c r="J231" s="22"/>
      <c r="K231" s="22"/>
      <c r="L231" s="22"/>
      <c r="M231" s="529"/>
      <c r="N231" s="529"/>
      <c r="O231" s="529"/>
      <c r="P231" s="531"/>
      <c r="Q231" s="529"/>
      <c r="R231" s="529"/>
      <c r="S231" s="531"/>
      <c r="T231" s="529"/>
      <c r="U231" s="529"/>
      <c r="V231" s="529"/>
      <c r="W231" s="529"/>
      <c r="X231" s="529"/>
    </row>
    <row r="232" spans="1:24" ht="12.75">
      <c r="A232" s="526"/>
      <c r="B232" s="700" t="s">
        <v>739</v>
      </c>
      <c r="C232" s="701" t="s">
        <v>740</v>
      </c>
      <c r="D232" s="700"/>
      <c r="E232" s="702"/>
      <c r="F232" s="22"/>
      <c r="G232" s="22"/>
      <c r="H232" s="22"/>
      <c r="I232" s="22"/>
      <c r="J232" s="22"/>
      <c r="K232" s="22"/>
      <c r="L232" s="22"/>
      <c r="M232" s="529"/>
      <c r="N232" s="529"/>
      <c r="O232" s="529"/>
      <c r="P232" s="531"/>
      <c r="Q232" s="529"/>
      <c r="R232" s="529"/>
      <c r="S232" s="531"/>
      <c r="T232" s="529"/>
      <c r="U232" s="529"/>
      <c r="V232" s="529"/>
      <c r="W232" s="529"/>
      <c r="X232" s="529"/>
    </row>
    <row r="233" spans="1:24" ht="12.75">
      <c r="A233" s="526"/>
      <c r="B233" s="700" t="s">
        <v>741</v>
      </c>
      <c r="C233" s="701" t="s">
        <v>742</v>
      </c>
      <c r="D233" s="700"/>
      <c r="E233" s="702"/>
      <c r="F233" s="22"/>
      <c r="G233" s="22"/>
      <c r="H233" s="22"/>
      <c r="I233" s="22"/>
      <c r="J233" s="22"/>
      <c r="K233" s="22"/>
      <c r="L233" s="22"/>
      <c r="M233" s="529"/>
      <c r="N233" s="529"/>
      <c r="O233" s="529"/>
      <c r="P233" s="531"/>
      <c r="Q233" s="529"/>
      <c r="R233" s="529"/>
      <c r="S233" s="531"/>
      <c r="T233" s="529"/>
      <c r="U233" s="529"/>
      <c r="V233" s="529"/>
      <c r="W233" s="529"/>
      <c r="X233" s="529"/>
    </row>
    <row r="234" spans="1:24" ht="12.75">
      <c r="A234" s="526"/>
      <c r="B234" s="700" t="s">
        <v>743</v>
      </c>
      <c r="C234" s="701" t="s">
        <v>744</v>
      </c>
      <c r="D234" s="700"/>
      <c r="E234" s="702"/>
      <c r="F234" s="22"/>
      <c r="G234" s="22"/>
      <c r="H234" s="22"/>
      <c r="I234" s="22"/>
      <c r="J234" s="22"/>
      <c r="K234" s="22"/>
      <c r="L234" s="22"/>
      <c r="M234" s="529"/>
      <c r="N234" s="529"/>
      <c r="O234" s="529"/>
      <c r="P234" s="531"/>
      <c r="Q234" s="529"/>
      <c r="R234" s="529"/>
      <c r="S234" s="531"/>
      <c r="T234" s="529"/>
      <c r="U234" s="529"/>
      <c r="V234" s="529"/>
      <c r="W234" s="529"/>
      <c r="X234" s="529"/>
    </row>
    <row r="235" spans="1:24" ht="12.75">
      <c r="A235" s="526"/>
      <c r="B235" s="700" t="s">
        <v>128</v>
      </c>
      <c r="C235" s="701" t="s">
        <v>745</v>
      </c>
      <c r="D235" s="700"/>
      <c r="E235" s="702"/>
      <c r="F235" s="22"/>
      <c r="G235" s="22"/>
      <c r="H235" s="22"/>
      <c r="I235" s="22"/>
      <c r="J235" s="22"/>
      <c r="K235" s="22"/>
      <c r="L235" s="22"/>
      <c r="M235" s="529"/>
      <c r="N235" s="529"/>
      <c r="O235" s="529"/>
      <c r="P235" s="531"/>
      <c r="Q235" s="529"/>
      <c r="R235" s="529"/>
      <c r="S235" s="531"/>
      <c r="T235" s="529"/>
      <c r="U235" s="529"/>
      <c r="V235" s="529"/>
      <c r="W235" s="529"/>
      <c r="X235" s="529"/>
    </row>
    <row r="236" spans="1:24" ht="12.75">
      <c r="A236" s="526"/>
      <c r="B236" s="700" t="s">
        <v>746</v>
      </c>
      <c r="C236" s="701" t="s">
        <v>747</v>
      </c>
      <c r="D236" s="700"/>
      <c r="E236" s="702"/>
      <c r="F236" s="22"/>
      <c r="G236" s="22"/>
      <c r="H236" s="22"/>
      <c r="I236" s="22"/>
      <c r="J236" s="22"/>
      <c r="K236" s="22"/>
      <c r="L236" s="22"/>
      <c r="M236" s="529"/>
      <c r="N236" s="529"/>
      <c r="O236" s="529"/>
      <c r="P236" s="531"/>
      <c r="Q236" s="529"/>
      <c r="R236" s="529"/>
      <c r="S236" s="531"/>
      <c r="T236" s="529"/>
      <c r="U236" s="529"/>
      <c r="V236" s="529"/>
      <c r="W236" s="529"/>
      <c r="X236" s="529"/>
    </row>
    <row r="237" spans="1:24" ht="12.75">
      <c r="A237" s="526"/>
      <c r="B237" s="700" t="s">
        <v>748</v>
      </c>
      <c r="C237" s="701" t="s">
        <v>749</v>
      </c>
      <c r="D237" s="700"/>
      <c r="E237" s="702"/>
      <c r="F237" s="22"/>
      <c r="G237" s="22"/>
      <c r="H237" s="22"/>
      <c r="I237" s="22"/>
      <c r="J237" s="22"/>
      <c r="K237" s="22"/>
      <c r="L237" s="22"/>
      <c r="M237" s="529"/>
      <c r="N237" s="529"/>
      <c r="O237" s="529"/>
      <c r="P237" s="531"/>
      <c r="Q237" s="529"/>
      <c r="R237" s="529"/>
      <c r="S237" s="531"/>
      <c r="T237" s="529"/>
      <c r="U237" s="529"/>
      <c r="V237" s="529"/>
      <c r="W237" s="529"/>
      <c r="X237" s="529"/>
    </row>
    <row r="238" spans="1:24" ht="12.75">
      <c r="A238" s="526"/>
      <c r="B238" s="700" t="s">
        <v>750</v>
      </c>
      <c r="C238" s="701" t="s">
        <v>751</v>
      </c>
      <c r="D238" s="700"/>
      <c r="E238" s="702"/>
      <c r="F238" s="22"/>
      <c r="G238" s="22"/>
      <c r="H238" s="22"/>
      <c r="I238" s="22"/>
      <c r="J238" s="22"/>
      <c r="K238" s="22"/>
      <c r="L238" s="22"/>
      <c r="M238" s="529"/>
      <c r="N238" s="529"/>
      <c r="O238" s="529"/>
      <c r="P238" s="531"/>
      <c r="Q238" s="529"/>
      <c r="R238" s="529"/>
      <c r="S238" s="531"/>
      <c r="T238" s="529"/>
      <c r="U238" s="529"/>
      <c r="V238" s="529"/>
      <c r="W238" s="529"/>
      <c r="X238" s="529"/>
    </row>
    <row r="239" spans="1:24" ht="12.75">
      <c r="A239" s="526"/>
      <c r="B239" s="700" t="s">
        <v>752</v>
      </c>
      <c r="C239" s="701" t="s">
        <v>753</v>
      </c>
      <c r="D239" s="700"/>
      <c r="E239" s="702"/>
      <c r="F239" s="22"/>
      <c r="G239" s="22"/>
      <c r="H239" s="22"/>
      <c r="I239" s="22"/>
      <c r="J239" s="22"/>
      <c r="K239" s="22"/>
      <c r="L239" s="22"/>
      <c r="M239" s="529"/>
      <c r="N239" s="529"/>
      <c r="O239" s="529"/>
      <c r="P239" s="531"/>
      <c r="Q239" s="529"/>
      <c r="R239" s="529"/>
      <c r="S239" s="531"/>
      <c r="T239" s="529"/>
      <c r="U239" s="529"/>
      <c r="V239" s="529"/>
      <c r="W239" s="529"/>
      <c r="X239" s="529"/>
    </row>
    <row r="240" spans="1:24" ht="12.75">
      <c r="A240" s="526"/>
      <c r="B240" s="700" t="s">
        <v>754</v>
      </c>
      <c r="C240" s="701" t="s">
        <v>755</v>
      </c>
      <c r="D240" s="700"/>
      <c r="E240" s="702"/>
      <c r="F240" s="22"/>
      <c r="G240" s="22"/>
      <c r="H240" s="22"/>
      <c r="I240" s="22"/>
      <c r="J240" s="22"/>
      <c r="K240" s="22"/>
      <c r="L240" s="22"/>
      <c r="M240" s="529"/>
      <c r="N240" s="529"/>
      <c r="O240" s="529"/>
      <c r="P240" s="531"/>
      <c r="Q240" s="529"/>
      <c r="R240" s="529"/>
      <c r="S240" s="531"/>
      <c r="T240" s="529"/>
      <c r="U240" s="529"/>
      <c r="V240" s="529"/>
      <c r="W240" s="529"/>
      <c r="X240" s="529"/>
    </row>
    <row r="241" spans="1:24" ht="12.75">
      <c r="A241" s="526"/>
      <c r="B241" s="700" t="s">
        <v>756</v>
      </c>
      <c r="C241" s="701" t="s">
        <v>757</v>
      </c>
      <c r="D241" s="700"/>
      <c r="E241" s="702"/>
      <c r="F241" s="22"/>
      <c r="G241" s="22"/>
      <c r="H241" s="22"/>
      <c r="I241" s="22"/>
      <c r="J241" s="22"/>
      <c r="K241" s="22"/>
      <c r="L241" s="22"/>
      <c r="M241" s="529"/>
      <c r="N241" s="529"/>
      <c r="O241" s="529"/>
      <c r="P241" s="531"/>
      <c r="Q241" s="529"/>
      <c r="R241" s="529"/>
      <c r="S241" s="531"/>
      <c r="T241" s="529"/>
      <c r="U241" s="529"/>
      <c r="V241" s="529"/>
      <c r="W241" s="529"/>
      <c r="X241" s="529"/>
    </row>
    <row r="242" spans="1:24" ht="12.75">
      <c r="A242" s="526"/>
      <c r="B242" s="700" t="s">
        <v>758</v>
      </c>
      <c r="C242" s="701" t="s">
        <v>759</v>
      </c>
      <c r="D242" s="700"/>
      <c r="E242" s="702"/>
      <c r="F242" s="22"/>
      <c r="G242" s="22"/>
      <c r="H242" s="22"/>
      <c r="I242" s="22"/>
      <c r="J242" s="22"/>
      <c r="K242" s="22"/>
      <c r="L242" s="22"/>
      <c r="M242" s="529"/>
      <c r="N242" s="529"/>
      <c r="O242" s="529"/>
      <c r="P242" s="531"/>
      <c r="Q242" s="529"/>
      <c r="R242" s="529"/>
      <c r="S242" s="531"/>
      <c r="T242" s="529"/>
      <c r="U242" s="529"/>
      <c r="V242" s="529"/>
      <c r="W242" s="529"/>
      <c r="X242" s="529"/>
    </row>
    <row r="243" spans="1:24" ht="12.75">
      <c r="A243" s="526"/>
      <c r="B243" s="700" t="s">
        <v>760</v>
      </c>
      <c r="C243" s="701" t="s">
        <v>761</v>
      </c>
      <c r="D243" s="700"/>
      <c r="E243" s="702"/>
      <c r="F243" s="22"/>
      <c r="G243" s="22"/>
      <c r="H243" s="22"/>
      <c r="I243" s="22"/>
      <c r="J243" s="22"/>
      <c r="K243" s="22"/>
      <c r="L243" s="22"/>
      <c r="M243" s="529"/>
      <c r="N243" s="529"/>
      <c r="O243" s="529"/>
      <c r="P243" s="531"/>
      <c r="Q243" s="529"/>
      <c r="R243" s="529"/>
      <c r="S243" s="531"/>
      <c r="T243" s="529"/>
      <c r="U243" s="529"/>
      <c r="V243" s="529"/>
      <c r="W243" s="529"/>
      <c r="X243" s="529"/>
    </row>
    <row r="244" spans="1:24" ht="12.75">
      <c r="A244" s="526"/>
      <c r="B244" s="700" t="s">
        <v>762</v>
      </c>
      <c r="C244" s="701" t="s">
        <v>763</v>
      </c>
      <c r="D244" s="700"/>
      <c r="E244" s="702"/>
      <c r="F244" s="22"/>
      <c r="G244" s="22"/>
      <c r="H244" s="22"/>
      <c r="I244" s="22"/>
      <c r="J244" s="22"/>
      <c r="K244" s="22"/>
      <c r="L244" s="22"/>
      <c r="M244" s="529"/>
      <c r="N244" s="529"/>
      <c r="O244" s="529"/>
      <c r="P244" s="531"/>
      <c r="Q244" s="529"/>
      <c r="R244" s="529"/>
      <c r="S244" s="531"/>
      <c r="T244" s="529"/>
      <c r="U244" s="529"/>
      <c r="V244" s="529"/>
      <c r="W244" s="529"/>
      <c r="X244" s="529"/>
    </row>
    <row r="245" spans="1:24" ht="12.75">
      <c r="A245" s="526"/>
      <c r="B245" s="700" t="s">
        <v>764</v>
      </c>
      <c r="C245" s="701" t="s">
        <v>765</v>
      </c>
      <c r="D245" s="700"/>
      <c r="E245" s="702"/>
      <c r="F245" s="22"/>
      <c r="G245" s="22"/>
      <c r="H245" s="22"/>
      <c r="I245" s="22"/>
      <c r="J245" s="22"/>
      <c r="K245" s="22"/>
      <c r="L245" s="22"/>
      <c r="M245" s="529"/>
      <c r="N245" s="529"/>
      <c r="O245" s="529"/>
      <c r="P245" s="531"/>
      <c r="Q245" s="529"/>
      <c r="R245" s="529"/>
      <c r="S245" s="531"/>
      <c r="T245" s="529"/>
      <c r="U245" s="529"/>
      <c r="V245" s="529"/>
      <c r="W245" s="529"/>
      <c r="X245" s="529"/>
    </row>
    <row r="246" spans="1:24" ht="12.75">
      <c r="A246" s="526"/>
      <c r="B246" s="700" t="s">
        <v>766</v>
      </c>
      <c r="C246" s="701" t="s">
        <v>767</v>
      </c>
      <c r="D246" s="700"/>
      <c r="E246" s="702"/>
      <c r="F246" s="22"/>
      <c r="G246" s="22"/>
      <c r="H246" s="22"/>
      <c r="I246" s="22"/>
      <c r="J246" s="22"/>
      <c r="K246" s="22"/>
      <c r="L246" s="22"/>
      <c r="M246" s="529"/>
      <c r="N246" s="529"/>
      <c r="O246" s="529"/>
      <c r="P246" s="531"/>
      <c r="Q246" s="529"/>
      <c r="R246" s="529"/>
      <c r="S246" s="531"/>
      <c r="T246" s="529"/>
      <c r="U246" s="529"/>
      <c r="V246" s="529"/>
      <c r="W246" s="529"/>
      <c r="X246" s="529"/>
    </row>
    <row r="247" spans="1:24" ht="12.75">
      <c r="A247" s="526"/>
      <c r="B247" s="700" t="s">
        <v>768</v>
      </c>
      <c r="C247" s="701" t="s">
        <v>769</v>
      </c>
      <c r="D247" s="700"/>
      <c r="E247" s="702"/>
      <c r="F247" s="22"/>
      <c r="G247" s="22"/>
      <c r="H247" s="22"/>
      <c r="I247" s="22"/>
      <c r="J247" s="22"/>
      <c r="K247" s="22"/>
      <c r="L247" s="22"/>
      <c r="M247" s="529"/>
      <c r="N247" s="529"/>
      <c r="O247" s="529"/>
      <c r="P247" s="531"/>
      <c r="Q247" s="529"/>
      <c r="R247" s="529"/>
      <c r="S247" s="531"/>
      <c r="T247" s="529"/>
      <c r="U247" s="529"/>
      <c r="V247" s="529"/>
      <c r="W247" s="529"/>
      <c r="X247" s="529"/>
    </row>
    <row r="248" spans="1:24" ht="12.75">
      <c r="A248" s="526"/>
      <c r="B248" s="737" t="s">
        <v>770</v>
      </c>
      <c r="C248" s="738" t="s">
        <v>771</v>
      </c>
      <c r="D248" s="737"/>
      <c r="E248" s="702"/>
      <c r="F248" s="22"/>
      <c r="G248" s="22"/>
      <c r="H248" s="22"/>
      <c r="I248" s="22"/>
      <c r="J248" s="22"/>
      <c r="K248" s="22"/>
      <c r="L248" s="22"/>
      <c r="M248" s="529"/>
      <c r="N248" s="529"/>
      <c r="O248" s="529"/>
      <c r="P248" s="531"/>
      <c r="Q248" s="529"/>
      <c r="R248" s="529"/>
      <c r="S248" s="531"/>
      <c r="T248" s="529"/>
      <c r="U248" s="529"/>
      <c r="V248" s="529"/>
      <c r="W248" s="529"/>
      <c r="X248" s="529"/>
    </row>
    <row r="249" spans="1:24" ht="12.75">
      <c r="A249" s="526"/>
      <c r="B249" s="737" t="s">
        <v>772</v>
      </c>
      <c r="C249" s="738" t="s">
        <v>773</v>
      </c>
      <c r="D249" s="737"/>
      <c r="E249" s="702"/>
      <c r="F249" s="22"/>
      <c r="G249" s="22"/>
      <c r="H249" s="22"/>
      <c r="I249" s="22"/>
      <c r="J249" s="22"/>
      <c r="K249" s="22"/>
      <c r="L249" s="22"/>
      <c r="M249" s="529"/>
      <c r="N249" s="529"/>
      <c r="O249" s="529"/>
      <c r="P249" s="531"/>
      <c r="Q249" s="529"/>
      <c r="R249" s="529"/>
      <c r="S249" s="531"/>
      <c r="T249" s="529"/>
      <c r="U249" s="529"/>
      <c r="V249" s="529"/>
      <c r="W249" s="529"/>
      <c r="X249" s="529"/>
    </row>
    <row r="250" spans="1:24" ht="12.75">
      <c r="A250" s="526"/>
      <c r="B250" s="737" t="s">
        <v>774</v>
      </c>
      <c r="C250" s="738" t="s">
        <v>775</v>
      </c>
      <c r="D250" s="737"/>
      <c r="E250" s="702"/>
      <c r="F250" s="22"/>
      <c r="G250" s="22"/>
      <c r="H250" s="22"/>
      <c r="I250" s="22"/>
      <c r="J250" s="22"/>
      <c r="K250" s="22"/>
      <c r="L250" s="22"/>
      <c r="M250" s="529"/>
      <c r="N250" s="529"/>
      <c r="O250" s="529"/>
      <c r="P250" s="531"/>
      <c r="Q250" s="529"/>
      <c r="R250" s="529"/>
      <c r="S250" s="531"/>
      <c r="T250" s="529"/>
      <c r="U250" s="529"/>
      <c r="V250" s="529"/>
      <c r="W250" s="529"/>
      <c r="X250" s="529"/>
    </row>
    <row r="251" spans="1:24" ht="12.75">
      <c r="A251" s="526"/>
      <c r="B251" s="737" t="s">
        <v>776</v>
      </c>
      <c r="C251" s="738" t="s">
        <v>777</v>
      </c>
      <c r="D251" s="737"/>
      <c r="E251" s="702"/>
      <c r="F251" s="22"/>
      <c r="G251" s="22"/>
      <c r="H251" s="22"/>
      <c r="I251" s="22"/>
      <c r="J251" s="22"/>
      <c r="K251" s="22"/>
      <c r="L251" s="22"/>
      <c r="M251" s="529"/>
      <c r="N251" s="529"/>
      <c r="O251" s="529"/>
      <c r="P251" s="531"/>
      <c r="Q251" s="529"/>
      <c r="R251" s="529"/>
      <c r="S251" s="531"/>
      <c r="T251" s="529"/>
      <c r="U251" s="529"/>
      <c r="V251" s="529"/>
      <c r="W251" s="529"/>
      <c r="X251" s="529"/>
    </row>
    <row r="252" spans="1:24" ht="12.75">
      <c r="A252" s="526"/>
      <c r="B252" s="737" t="s">
        <v>778</v>
      </c>
      <c r="C252" s="738" t="s">
        <v>779</v>
      </c>
      <c r="D252" s="737"/>
      <c r="E252" s="702"/>
      <c r="F252" s="22"/>
      <c r="G252" s="22"/>
      <c r="H252" s="22"/>
      <c r="I252" s="22"/>
      <c r="J252" s="22"/>
      <c r="K252" s="22"/>
      <c r="L252" s="22"/>
      <c r="M252" s="529"/>
      <c r="N252" s="529"/>
      <c r="O252" s="529"/>
      <c r="P252" s="531"/>
      <c r="Q252" s="529"/>
      <c r="R252" s="529"/>
      <c r="S252" s="531"/>
      <c r="T252" s="529"/>
      <c r="U252" s="529"/>
      <c r="V252" s="529"/>
      <c r="W252" s="529"/>
      <c r="X252" s="529"/>
    </row>
    <row r="253" spans="1:24" ht="12.75">
      <c r="A253" s="526"/>
      <c r="B253" s="737" t="s">
        <v>780</v>
      </c>
      <c r="C253" s="738" t="s">
        <v>781</v>
      </c>
      <c r="D253" s="737"/>
      <c r="E253" s="702"/>
      <c r="F253" s="22"/>
      <c r="G253" s="22"/>
      <c r="H253" s="22"/>
      <c r="I253" s="22"/>
      <c r="J253" s="22"/>
      <c r="K253" s="22"/>
      <c r="L253" s="22"/>
      <c r="M253" s="529"/>
      <c r="N253" s="529"/>
      <c r="O253" s="529"/>
      <c r="P253" s="531"/>
      <c r="Q253" s="529"/>
      <c r="R253" s="529"/>
      <c r="S253" s="531"/>
      <c r="T253" s="529"/>
      <c r="U253" s="529"/>
      <c r="V253" s="529"/>
      <c r="W253" s="529"/>
      <c r="X253" s="529"/>
    </row>
    <row r="254" spans="1:24" ht="12.75">
      <c r="A254" s="526"/>
      <c r="B254" s="737" t="s">
        <v>102</v>
      </c>
      <c r="C254" s="738" t="s">
        <v>782</v>
      </c>
      <c r="D254" s="737"/>
      <c r="E254" s="702"/>
      <c r="F254" s="22"/>
      <c r="G254" s="22"/>
      <c r="H254" s="22"/>
      <c r="I254" s="22"/>
      <c r="J254" s="22"/>
      <c r="K254" s="22"/>
      <c r="L254" s="22"/>
      <c r="M254" s="529"/>
      <c r="N254" s="529"/>
      <c r="O254" s="529"/>
      <c r="P254" s="531"/>
      <c r="Q254" s="529"/>
      <c r="R254" s="529"/>
      <c r="S254" s="531"/>
      <c r="T254" s="529"/>
      <c r="U254" s="529"/>
      <c r="V254" s="529"/>
      <c r="W254" s="529"/>
      <c r="X254" s="529"/>
    </row>
    <row r="255" spans="1:24" ht="12.75">
      <c r="A255" s="526"/>
      <c r="B255" s="737" t="s">
        <v>783</v>
      </c>
      <c r="C255" s="738" t="s">
        <v>784</v>
      </c>
      <c r="D255" s="737"/>
      <c r="E255" s="702"/>
      <c r="F255" s="22"/>
      <c r="G255" s="22"/>
      <c r="H255" s="22"/>
      <c r="I255" s="22"/>
      <c r="J255" s="22"/>
      <c r="K255" s="22"/>
      <c r="L255" s="22"/>
      <c r="M255" s="529"/>
      <c r="N255" s="529"/>
      <c r="O255" s="529"/>
      <c r="P255" s="531"/>
      <c r="Q255" s="529"/>
      <c r="R255" s="529"/>
      <c r="S255" s="531"/>
      <c r="T255" s="529"/>
      <c r="U255" s="529"/>
      <c r="V255" s="529"/>
      <c r="W255" s="529"/>
      <c r="X255" s="529"/>
    </row>
    <row r="256" spans="1:24" ht="12.75">
      <c r="A256" s="526"/>
      <c r="B256" s="737" t="s">
        <v>785</v>
      </c>
      <c r="C256" s="738" t="s">
        <v>786</v>
      </c>
      <c r="D256" s="737"/>
      <c r="E256" s="702"/>
      <c r="F256" s="22"/>
      <c r="G256" s="22"/>
      <c r="H256" s="22"/>
      <c r="I256" s="22"/>
      <c r="J256" s="22"/>
      <c r="K256" s="22"/>
      <c r="L256" s="22"/>
      <c r="M256" s="529"/>
      <c r="N256" s="529"/>
      <c r="O256" s="529"/>
      <c r="P256" s="531"/>
      <c r="Q256" s="529"/>
      <c r="R256" s="529"/>
      <c r="S256" s="531"/>
      <c r="T256" s="529"/>
      <c r="U256" s="529"/>
      <c r="V256" s="529"/>
      <c r="W256" s="529"/>
      <c r="X256" s="529"/>
    </row>
    <row r="257" spans="1:24" ht="12.75">
      <c r="A257" s="526"/>
      <c r="B257" s="737" t="s">
        <v>787</v>
      </c>
      <c r="C257" s="738" t="s">
        <v>788</v>
      </c>
      <c r="D257" s="737"/>
      <c r="E257" s="702"/>
      <c r="F257" s="22"/>
      <c r="G257" s="22"/>
      <c r="H257" s="22"/>
      <c r="I257" s="22"/>
      <c r="J257" s="22"/>
      <c r="K257" s="22"/>
      <c r="L257" s="22"/>
      <c r="M257" s="529"/>
      <c r="N257" s="529"/>
      <c r="O257" s="529"/>
      <c r="P257" s="531"/>
      <c r="Q257" s="529"/>
      <c r="R257" s="529"/>
      <c r="S257" s="531"/>
      <c r="T257" s="529"/>
      <c r="U257" s="529"/>
      <c r="V257" s="529"/>
      <c r="W257" s="529"/>
      <c r="X257" s="529"/>
    </row>
    <row r="258" spans="1:24" ht="12.75">
      <c r="A258" s="526"/>
      <c r="B258" s="737" t="s">
        <v>162</v>
      </c>
      <c r="C258" s="738" t="s">
        <v>789</v>
      </c>
      <c r="D258" s="737"/>
      <c r="E258" s="702"/>
      <c r="F258" s="22"/>
      <c r="G258" s="22"/>
      <c r="H258" s="22"/>
      <c r="I258" s="22"/>
      <c r="J258" s="22"/>
      <c r="K258" s="22"/>
      <c r="L258" s="22"/>
      <c r="M258" s="529"/>
      <c r="N258" s="529"/>
      <c r="O258" s="529"/>
      <c r="P258" s="531"/>
      <c r="Q258" s="529"/>
      <c r="R258" s="529"/>
      <c r="S258" s="531"/>
      <c r="T258" s="529"/>
      <c r="U258" s="529"/>
      <c r="V258" s="529"/>
      <c r="W258" s="529"/>
      <c r="X258" s="529"/>
    </row>
    <row r="259" spans="1:24" ht="12.75">
      <c r="A259" s="526"/>
      <c r="B259" s="739" t="s">
        <v>790</v>
      </c>
      <c r="C259" s="738" t="s">
        <v>791</v>
      </c>
      <c r="D259" s="737"/>
      <c r="E259" s="702"/>
      <c r="F259" s="22"/>
      <c r="G259" s="22"/>
      <c r="H259" s="22"/>
      <c r="I259" s="22"/>
      <c r="J259" s="22"/>
      <c r="K259" s="22"/>
      <c r="L259" s="22"/>
      <c r="M259" s="529"/>
      <c r="N259" s="529"/>
      <c r="O259" s="529"/>
      <c r="P259" s="531"/>
      <c r="Q259" s="529"/>
      <c r="R259" s="529"/>
      <c r="S259" s="531"/>
      <c r="T259" s="529"/>
      <c r="U259" s="529"/>
      <c r="V259" s="529"/>
      <c r="W259" s="529"/>
      <c r="X259" s="529"/>
    </row>
    <row r="260" spans="1:24" ht="12.75">
      <c r="A260" s="526"/>
      <c r="B260" s="737" t="s">
        <v>792</v>
      </c>
      <c r="C260" s="738" t="s">
        <v>793</v>
      </c>
      <c r="D260" s="737"/>
      <c r="E260" s="702"/>
      <c r="F260" s="528"/>
      <c r="G260" s="528"/>
      <c r="H260" s="528"/>
      <c r="I260" s="528"/>
      <c r="J260" s="528"/>
      <c r="K260" s="528"/>
      <c r="L260" s="528"/>
      <c r="M260" s="529"/>
      <c r="N260" s="529"/>
      <c r="O260" s="529"/>
      <c r="P260" s="531"/>
      <c r="Q260" s="529"/>
      <c r="R260" s="529"/>
      <c r="S260" s="531"/>
      <c r="T260" s="529"/>
      <c r="U260" s="529"/>
      <c r="V260" s="529"/>
      <c r="W260" s="529"/>
      <c r="X260" s="529"/>
    </row>
    <row r="261" spans="1:24" ht="12.75">
      <c r="A261" s="526"/>
      <c r="B261" s="737" t="s">
        <v>794</v>
      </c>
      <c r="C261" s="738" t="s">
        <v>795</v>
      </c>
      <c r="D261" s="737"/>
      <c r="E261" s="702"/>
      <c r="F261" s="528"/>
      <c r="G261" s="528"/>
      <c r="H261" s="528"/>
      <c r="I261" s="528"/>
      <c r="J261" s="528"/>
      <c r="K261" s="528"/>
      <c r="L261" s="528"/>
      <c r="M261" s="529"/>
      <c r="N261" s="529"/>
      <c r="O261" s="529"/>
      <c r="P261" s="531"/>
      <c r="Q261" s="529"/>
      <c r="R261" s="529"/>
      <c r="S261" s="531"/>
      <c r="T261" s="529"/>
      <c r="U261" s="529"/>
      <c r="V261" s="529"/>
      <c r="W261" s="529"/>
      <c r="X261" s="529"/>
    </row>
    <row r="262" spans="1:24" ht="12.75">
      <c r="A262" s="526"/>
      <c r="B262" s="737" t="s">
        <v>796</v>
      </c>
      <c r="C262" s="738" t="s">
        <v>797</v>
      </c>
      <c r="D262" s="737"/>
      <c r="E262" s="702"/>
      <c r="F262" s="528"/>
      <c r="G262" s="528"/>
      <c r="H262" s="528"/>
      <c r="I262" s="528"/>
      <c r="J262" s="528"/>
      <c r="K262" s="528"/>
      <c r="L262" s="528"/>
      <c r="M262" s="529"/>
      <c r="N262" s="529"/>
      <c r="O262" s="529"/>
      <c r="P262" s="531"/>
      <c r="Q262" s="529"/>
      <c r="R262" s="529"/>
      <c r="S262" s="531"/>
      <c r="T262" s="529"/>
      <c r="U262" s="529"/>
      <c r="V262" s="529"/>
      <c r="W262" s="529"/>
      <c r="X262" s="529"/>
    </row>
    <row r="263" spans="1:24" ht="12.75">
      <c r="A263" s="526"/>
      <c r="B263" s="737" t="s">
        <v>798</v>
      </c>
      <c r="C263" s="738" t="s">
        <v>799</v>
      </c>
      <c r="D263" s="737"/>
      <c r="E263" s="702"/>
      <c r="F263" s="528"/>
      <c r="G263" s="528"/>
      <c r="H263" s="528"/>
      <c r="I263" s="528"/>
      <c r="J263" s="528"/>
      <c r="K263" s="528"/>
      <c r="L263" s="528"/>
      <c r="M263" s="529"/>
      <c r="N263" s="529"/>
      <c r="O263" s="529"/>
      <c r="P263" s="531"/>
      <c r="Q263" s="529"/>
      <c r="R263" s="529"/>
      <c r="S263" s="531"/>
      <c r="T263" s="529"/>
      <c r="U263" s="529"/>
      <c r="V263" s="529"/>
      <c r="W263" s="529"/>
      <c r="X263" s="529"/>
    </row>
    <row r="264" spans="1:24" ht="12.75">
      <c r="A264" s="526"/>
      <c r="B264" s="737" t="s">
        <v>800</v>
      </c>
      <c r="C264" s="738" t="s">
        <v>801</v>
      </c>
      <c r="D264" s="737"/>
      <c r="E264" s="702"/>
      <c r="F264" s="528"/>
      <c r="G264" s="528"/>
      <c r="H264" s="528"/>
      <c r="I264" s="528"/>
      <c r="J264" s="528"/>
      <c r="K264" s="528"/>
      <c r="L264" s="528"/>
      <c r="M264" s="529"/>
      <c r="N264" s="529"/>
      <c r="O264" s="529"/>
      <c r="P264" s="531"/>
      <c r="Q264" s="529"/>
      <c r="R264" s="529"/>
      <c r="S264" s="531"/>
      <c r="T264" s="529"/>
      <c r="U264" s="529"/>
      <c r="V264" s="529"/>
      <c r="W264" s="529"/>
      <c r="X264" s="529"/>
    </row>
    <row r="265" spans="1:24" ht="12.75">
      <c r="A265" s="526"/>
      <c r="B265" s="737" t="s">
        <v>802</v>
      </c>
      <c r="C265" s="738" t="s">
        <v>803</v>
      </c>
      <c r="D265" s="737"/>
      <c r="E265" s="702"/>
      <c r="F265" s="528"/>
      <c r="G265" s="528"/>
      <c r="H265" s="528"/>
      <c r="I265" s="528"/>
      <c r="J265" s="528"/>
      <c r="K265" s="528"/>
      <c r="L265" s="528"/>
      <c r="M265" s="529"/>
      <c r="N265" s="529"/>
      <c r="O265" s="529"/>
      <c r="P265" s="531"/>
      <c r="Q265" s="529"/>
      <c r="R265" s="529"/>
      <c r="S265" s="531"/>
      <c r="T265" s="529"/>
      <c r="U265" s="529"/>
      <c r="V265" s="529"/>
      <c r="W265" s="529"/>
      <c r="X265" s="529"/>
    </row>
    <row r="266" spans="1:24" ht="12.75">
      <c r="A266" s="526"/>
      <c r="B266" s="737" t="s">
        <v>804</v>
      </c>
      <c r="C266" s="738" t="s">
        <v>805</v>
      </c>
      <c r="D266" s="737"/>
      <c r="E266" s="702"/>
      <c r="F266" s="528"/>
      <c r="G266" s="528"/>
      <c r="H266" s="528"/>
      <c r="I266" s="528"/>
      <c r="J266" s="528"/>
      <c r="K266" s="528"/>
      <c r="L266" s="528"/>
      <c r="M266" s="529"/>
      <c r="N266" s="529"/>
      <c r="O266" s="529"/>
      <c r="P266" s="531"/>
      <c r="Q266" s="529"/>
      <c r="R266" s="529"/>
      <c r="S266" s="531"/>
      <c r="T266" s="529"/>
      <c r="U266" s="529"/>
      <c r="V266" s="529"/>
      <c r="W266" s="529"/>
      <c r="X266" s="529"/>
    </row>
    <row r="267" spans="1:24" ht="12.75">
      <c r="A267" s="526"/>
      <c r="B267" s="737" t="s">
        <v>806</v>
      </c>
      <c r="C267" s="738" t="s">
        <v>807</v>
      </c>
      <c r="D267" s="737"/>
      <c r="E267" s="702"/>
      <c r="F267" s="528"/>
      <c r="G267" s="528"/>
      <c r="H267" s="528"/>
      <c r="I267" s="528"/>
      <c r="J267" s="528"/>
      <c r="K267" s="528"/>
      <c r="L267" s="528"/>
      <c r="M267" s="529"/>
      <c r="N267" s="529"/>
      <c r="O267" s="529"/>
      <c r="P267" s="531"/>
      <c r="Q267" s="529"/>
      <c r="R267" s="529"/>
      <c r="S267" s="531"/>
      <c r="T267" s="529"/>
      <c r="U267" s="529"/>
      <c r="V267" s="529"/>
      <c r="W267" s="529"/>
      <c r="X267" s="529"/>
    </row>
    <row r="268" spans="1:24" ht="12.75">
      <c r="A268" s="526"/>
      <c r="B268" s="737" t="s">
        <v>808</v>
      </c>
      <c r="C268" s="738" t="s">
        <v>809</v>
      </c>
      <c r="D268" s="737"/>
      <c r="E268" s="702"/>
      <c r="F268" s="528"/>
      <c r="G268" s="528"/>
      <c r="H268" s="528"/>
      <c r="I268" s="528"/>
      <c r="J268" s="528"/>
      <c r="K268" s="528"/>
      <c r="L268" s="528"/>
      <c r="M268" s="529"/>
      <c r="N268" s="529"/>
      <c r="O268" s="529"/>
      <c r="P268" s="531"/>
      <c r="Q268" s="529"/>
      <c r="R268" s="529"/>
      <c r="S268" s="531"/>
      <c r="T268" s="529"/>
      <c r="U268" s="529"/>
      <c r="V268" s="529"/>
      <c r="W268" s="529"/>
      <c r="X268" s="529"/>
    </row>
    <row r="269" spans="1:24" ht="12.75">
      <c r="A269" s="526"/>
      <c r="B269" s="700" t="s">
        <v>810</v>
      </c>
      <c r="C269" s="701" t="s">
        <v>811</v>
      </c>
      <c r="D269" s="700"/>
      <c r="E269" s="702"/>
      <c r="F269" s="528"/>
      <c r="G269" s="528"/>
      <c r="H269" s="528"/>
      <c r="I269" s="528"/>
      <c r="J269" s="528"/>
      <c r="K269" s="528"/>
      <c r="L269" s="528"/>
      <c r="M269" s="529"/>
      <c r="N269" s="529"/>
      <c r="O269" s="529"/>
      <c r="P269" s="531"/>
      <c r="Q269" s="529"/>
      <c r="R269" s="529"/>
      <c r="S269" s="531"/>
      <c r="T269" s="529"/>
      <c r="U269" s="529"/>
      <c r="V269" s="529"/>
      <c r="W269" s="529"/>
      <c r="X269" s="529"/>
    </row>
    <row r="270" spans="1:24" ht="12.75">
      <c r="A270" s="526"/>
      <c r="B270" s="700" t="s">
        <v>812</v>
      </c>
      <c r="C270" s="701" t="s">
        <v>813</v>
      </c>
      <c r="D270" s="700"/>
      <c r="E270" s="702"/>
      <c r="F270" s="528"/>
      <c r="G270" s="528"/>
      <c r="H270" s="528"/>
      <c r="I270" s="528"/>
      <c r="J270" s="528"/>
      <c r="K270" s="528"/>
      <c r="L270" s="528"/>
      <c r="M270" s="529"/>
      <c r="N270" s="529"/>
      <c r="O270" s="529"/>
      <c r="P270" s="531"/>
      <c r="Q270" s="529"/>
      <c r="R270" s="529"/>
      <c r="S270" s="531"/>
      <c r="T270" s="529"/>
      <c r="U270" s="529"/>
      <c r="V270" s="529"/>
      <c r="W270" s="529"/>
      <c r="X270" s="529"/>
    </row>
    <row r="271" spans="1:24" ht="12.75">
      <c r="A271" s="526"/>
      <c r="B271" s="700" t="s">
        <v>814</v>
      </c>
      <c r="C271" s="701" t="s">
        <v>815</v>
      </c>
      <c r="D271" s="700"/>
      <c r="E271" s="702"/>
      <c r="F271" s="528"/>
      <c r="G271" s="528"/>
      <c r="H271" s="528"/>
      <c r="I271" s="528"/>
      <c r="J271" s="528"/>
      <c r="K271" s="528"/>
      <c r="L271" s="528"/>
      <c r="M271" s="529"/>
      <c r="N271" s="529"/>
      <c r="O271" s="529"/>
      <c r="P271" s="531"/>
      <c r="Q271" s="529"/>
      <c r="R271" s="529"/>
      <c r="S271" s="531"/>
      <c r="T271" s="529"/>
      <c r="U271" s="529"/>
      <c r="V271" s="529"/>
      <c r="W271" s="529"/>
      <c r="X271" s="529"/>
    </row>
    <row r="272" spans="1:24" ht="12.75">
      <c r="A272" s="526"/>
      <c r="B272" s="700" t="s">
        <v>816</v>
      </c>
      <c r="C272" s="701" t="s">
        <v>817</v>
      </c>
      <c r="D272" s="700"/>
      <c r="E272" s="702"/>
      <c r="F272" s="528"/>
      <c r="G272" s="528"/>
      <c r="H272" s="528"/>
      <c r="I272" s="528"/>
      <c r="J272" s="528"/>
      <c r="K272" s="528"/>
      <c r="L272" s="528"/>
      <c r="M272" s="529"/>
      <c r="N272" s="529"/>
      <c r="O272" s="529"/>
      <c r="P272" s="531"/>
      <c r="Q272" s="529"/>
      <c r="R272" s="529"/>
      <c r="S272" s="531"/>
      <c r="T272" s="529"/>
      <c r="U272" s="529"/>
      <c r="V272" s="529"/>
      <c r="W272" s="529"/>
      <c r="X272" s="529"/>
    </row>
    <row r="273" spans="1:24" ht="12.75">
      <c r="A273" s="526"/>
      <c r="B273" s="700" t="s">
        <v>818</v>
      </c>
      <c r="C273" s="701" t="s">
        <v>819</v>
      </c>
      <c r="D273" s="700"/>
      <c r="E273" s="702"/>
      <c r="F273" s="528"/>
      <c r="G273" s="528"/>
      <c r="H273" s="528"/>
      <c r="I273" s="528"/>
      <c r="J273" s="528"/>
      <c r="K273" s="528"/>
      <c r="L273" s="528"/>
      <c r="M273" s="529"/>
      <c r="N273" s="529"/>
      <c r="O273" s="529"/>
      <c r="P273" s="531"/>
      <c r="Q273" s="529"/>
      <c r="R273" s="529"/>
      <c r="S273" s="531"/>
      <c r="T273" s="529"/>
      <c r="U273" s="529"/>
      <c r="V273" s="529"/>
      <c r="W273" s="529"/>
      <c r="X273" s="529"/>
    </row>
    <row r="274" spans="1:24" ht="12.75">
      <c r="A274" s="526"/>
      <c r="B274" s="700" t="s">
        <v>82</v>
      </c>
      <c r="C274" s="701" t="s">
        <v>820</v>
      </c>
      <c r="D274" s="700"/>
      <c r="E274" s="702"/>
      <c r="F274" s="528"/>
      <c r="G274" s="528"/>
      <c r="H274" s="528"/>
      <c r="I274" s="528"/>
      <c r="J274" s="528"/>
      <c r="K274" s="528"/>
      <c r="L274" s="528"/>
      <c r="M274" s="529"/>
      <c r="N274" s="529"/>
      <c r="O274" s="529"/>
      <c r="P274" s="531"/>
      <c r="Q274" s="529"/>
      <c r="R274" s="529"/>
      <c r="S274" s="531"/>
      <c r="T274" s="529"/>
      <c r="U274" s="529"/>
      <c r="V274" s="529"/>
      <c r="W274" s="529"/>
      <c r="X274" s="529"/>
    </row>
    <row r="275" spans="1:24" ht="12.75">
      <c r="A275" s="526"/>
      <c r="B275" s="700" t="s">
        <v>821</v>
      </c>
      <c r="C275" s="701" t="s">
        <v>822</v>
      </c>
      <c r="D275" s="700"/>
      <c r="E275" s="702"/>
      <c r="F275" s="528"/>
      <c r="G275" s="528"/>
      <c r="H275" s="528"/>
      <c r="I275" s="528"/>
      <c r="J275" s="528"/>
      <c r="K275" s="528"/>
      <c r="L275" s="528"/>
      <c r="M275" s="529"/>
      <c r="N275" s="529"/>
      <c r="O275" s="529"/>
      <c r="P275" s="531"/>
      <c r="Q275" s="529"/>
      <c r="R275" s="529"/>
      <c r="S275" s="531"/>
      <c r="T275" s="529"/>
      <c r="U275" s="529"/>
      <c r="V275" s="529"/>
      <c r="W275" s="529"/>
      <c r="X275" s="529"/>
    </row>
    <row r="276" spans="1:24" ht="12.75">
      <c r="A276" s="526"/>
      <c r="B276" s="700" t="s">
        <v>823</v>
      </c>
      <c r="C276" s="701" t="s">
        <v>824</v>
      </c>
      <c r="D276" s="700"/>
      <c r="E276" s="702"/>
      <c r="F276" s="528"/>
      <c r="G276" s="528"/>
      <c r="H276" s="528"/>
      <c r="I276" s="528"/>
      <c r="J276" s="528"/>
      <c r="K276" s="528"/>
      <c r="L276" s="528"/>
      <c r="M276" s="529"/>
      <c r="N276" s="529"/>
      <c r="O276" s="529"/>
      <c r="P276" s="531"/>
      <c r="Q276" s="529"/>
      <c r="R276" s="529"/>
      <c r="S276" s="531"/>
      <c r="T276" s="529"/>
      <c r="U276" s="529"/>
      <c r="V276" s="529"/>
      <c r="W276" s="529"/>
      <c r="X276" s="529"/>
    </row>
    <row r="277" spans="1:24" ht="12.75">
      <c r="A277" s="526"/>
      <c r="B277" s="700" t="s">
        <v>825</v>
      </c>
      <c r="C277" s="701" t="s">
        <v>826</v>
      </c>
      <c r="D277" s="700"/>
      <c r="E277" s="702"/>
      <c r="F277" s="528"/>
      <c r="G277" s="528"/>
      <c r="H277" s="528"/>
      <c r="I277" s="528"/>
      <c r="J277" s="528"/>
      <c r="K277" s="528"/>
      <c r="L277" s="528"/>
      <c r="M277" s="529"/>
      <c r="N277" s="529"/>
      <c r="O277" s="529"/>
      <c r="P277" s="531"/>
      <c r="Q277" s="529"/>
      <c r="R277" s="529"/>
      <c r="S277" s="531"/>
      <c r="T277" s="529"/>
      <c r="U277" s="529"/>
      <c r="V277" s="529"/>
      <c r="W277" s="529"/>
      <c r="X277" s="529"/>
    </row>
    <row r="278" spans="1:24" ht="12.75">
      <c r="A278" s="526"/>
      <c r="B278" s="700" t="s">
        <v>827</v>
      </c>
      <c r="C278" s="701" t="s">
        <v>828</v>
      </c>
      <c r="D278" s="700"/>
      <c r="E278" s="702"/>
      <c r="F278" s="528"/>
      <c r="G278" s="528"/>
      <c r="H278" s="528"/>
      <c r="I278" s="528"/>
      <c r="J278" s="528"/>
      <c r="K278" s="528"/>
      <c r="L278" s="528"/>
      <c r="M278" s="529"/>
      <c r="N278" s="529"/>
      <c r="O278" s="529"/>
      <c r="P278" s="531"/>
      <c r="Q278" s="529"/>
      <c r="R278" s="529"/>
      <c r="S278" s="531"/>
      <c r="T278" s="529"/>
      <c r="U278" s="529"/>
      <c r="V278" s="529"/>
      <c r="W278" s="529"/>
      <c r="X278" s="529"/>
    </row>
    <row r="279" spans="1:24" ht="12.75">
      <c r="A279" s="526"/>
      <c r="B279" s="700" t="s">
        <v>829</v>
      </c>
      <c r="C279" s="701" t="s">
        <v>830</v>
      </c>
      <c r="D279" s="700"/>
      <c r="E279" s="740"/>
      <c r="F279" s="741"/>
      <c r="G279" s="528"/>
      <c r="H279" s="528"/>
      <c r="I279" s="528"/>
      <c r="J279" s="528"/>
      <c r="K279" s="528"/>
      <c r="L279" s="528"/>
      <c r="M279" s="529"/>
      <c r="N279" s="529"/>
      <c r="O279" s="529"/>
      <c r="P279" s="531"/>
      <c r="Q279" s="529"/>
      <c r="R279" s="529"/>
      <c r="S279" s="531"/>
      <c r="T279" s="529"/>
      <c r="U279" s="529"/>
      <c r="V279" s="529"/>
      <c r="W279" s="529"/>
      <c r="X279" s="529"/>
    </row>
    <row r="280" spans="1:24" ht="12.75">
      <c r="A280" s="526"/>
      <c r="B280" s="700" t="s">
        <v>831</v>
      </c>
      <c r="C280" s="701" t="s">
        <v>832</v>
      </c>
      <c r="D280" s="700"/>
      <c r="E280" s="702"/>
      <c r="F280" s="528"/>
      <c r="G280" s="528"/>
      <c r="H280" s="528"/>
      <c r="I280" s="528"/>
      <c r="J280" s="528"/>
      <c r="K280" s="528"/>
      <c r="L280" s="528"/>
      <c r="M280" s="529"/>
      <c r="N280" s="529"/>
      <c r="O280" s="529"/>
      <c r="P280" s="531"/>
      <c r="Q280" s="529"/>
      <c r="R280" s="529"/>
      <c r="S280" s="531"/>
      <c r="T280" s="529"/>
      <c r="U280" s="529"/>
      <c r="V280" s="529"/>
      <c r="W280" s="529"/>
      <c r="X280" s="529"/>
    </row>
    <row r="281" spans="1:24" ht="12.75">
      <c r="A281" s="526"/>
      <c r="B281" s="700" t="s">
        <v>833</v>
      </c>
      <c r="C281" s="701" t="s">
        <v>834</v>
      </c>
      <c r="D281" s="700"/>
      <c r="E281" s="702"/>
      <c r="F281" s="528"/>
      <c r="G281" s="528"/>
      <c r="H281" s="528"/>
      <c r="I281" s="528"/>
      <c r="J281" s="528"/>
      <c r="K281" s="528"/>
      <c r="L281" s="528"/>
      <c r="M281" s="529"/>
      <c r="N281" s="529"/>
      <c r="O281" s="529"/>
      <c r="P281" s="531"/>
      <c r="Q281" s="529"/>
      <c r="R281" s="529"/>
      <c r="S281" s="531"/>
      <c r="T281" s="529"/>
      <c r="U281" s="529"/>
      <c r="V281" s="529"/>
      <c r="W281" s="529"/>
      <c r="X281" s="529"/>
    </row>
    <row r="282" spans="1:24" ht="12.75">
      <c r="A282" s="526"/>
      <c r="B282" s="700" t="s">
        <v>835</v>
      </c>
      <c r="C282" s="701" t="s">
        <v>836</v>
      </c>
      <c r="D282" s="700"/>
      <c r="E282" s="702"/>
      <c r="F282" s="528"/>
      <c r="G282" s="528"/>
      <c r="H282" s="528"/>
      <c r="I282" s="528"/>
      <c r="J282" s="528"/>
      <c r="K282" s="528"/>
      <c r="L282" s="528"/>
      <c r="M282" s="529"/>
      <c r="N282" s="529"/>
      <c r="O282" s="529"/>
      <c r="P282" s="531"/>
      <c r="Q282" s="529"/>
      <c r="R282" s="529"/>
      <c r="S282" s="531"/>
      <c r="T282" s="529"/>
      <c r="U282" s="529"/>
      <c r="V282" s="529"/>
      <c r="W282" s="529"/>
      <c r="X282" s="529"/>
    </row>
    <row r="283" spans="1:24" ht="12.75">
      <c r="A283" s="526"/>
      <c r="B283" s="700" t="s">
        <v>837</v>
      </c>
      <c r="C283" s="701" t="s">
        <v>838</v>
      </c>
      <c r="D283" s="700"/>
      <c r="E283" s="702"/>
      <c r="F283" s="528"/>
      <c r="G283" s="528"/>
      <c r="H283" s="528"/>
      <c r="I283" s="528"/>
      <c r="J283" s="528"/>
      <c r="K283" s="528"/>
      <c r="L283" s="528"/>
      <c r="M283" s="529"/>
      <c r="N283" s="529"/>
      <c r="O283" s="529"/>
      <c r="P283" s="531"/>
      <c r="Q283" s="529"/>
      <c r="R283" s="529"/>
      <c r="S283" s="531"/>
      <c r="T283" s="529"/>
      <c r="U283" s="529"/>
      <c r="V283" s="529"/>
      <c r="W283" s="529"/>
      <c r="X283" s="529"/>
    </row>
    <row r="284" spans="1:24" ht="12.75">
      <c r="A284" s="526"/>
      <c r="B284" s="700" t="s">
        <v>839</v>
      </c>
      <c r="C284" s="701" t="s">
        <v>840</v>
      </c>
      <c r="D284" s="700"/>
      <c r="E284" s="702"/>
      <c r="F284" s="528"/>
      <c r="G284" s="528"/>
      <c r="H284" s="528"/>
      <c r="I284" s="528"/>
      <c r="J284" s="528"/>
      <c r="K284" s="528"/>
      <c r="L284" s="528"/>
      <c r="M284" s="529"/>
      <c r="N284" s="529"/>
      <c r="O284" s="529"/>
      <c r="P284" s="531"/>
      <c r="Q284" s="529"/>
      <c r="R284" s="529"/>
      <c r="S284" s="531"/>
      <c r="T284" s="529"/>
      <c r="U284" s="529"/>
      <c r="V284" s="529"/>
      <c r="W284" s="529"/>
      <c r="X284" s="529"/>
    </row>
    <row r="285" spans="1:24" ht="12.75">
      <c r="A285" s="526"/>
      <c r="B285" s="700" t="s">
        <v>841</v>
      </c>
      <c r="C285" s="701" t="s">
        <v>842</v>
      </c>
      <c r="D285" s="700"/>
      <c r="E285" s="702"/>
      <c r="F285" s="528"/>
      <c r="G285" s="528"/>
      <c r="H285" s="528"/>
      <c r="I285" s="528"/>
      <c r="J285" s="528"/>
      <c r="K285" s="528"/>
      <c r="L285" s="528"/>
      <c r="M285" s="529"/>
      <c r="N285" s="529"/>
      <c r="O285" s="529"/>
      <c r="P285" s="531"/>
      <c r="Q285" s="529"/>
      <c r="R285" s="529"/>
      <c r="S285" s="531"/>
      <c r="T285" s="529"/>
      <c r="U285" s="529"/>
      <c r="V285" s="529"/>
      <c r="W285" s="529"/>
      <c r="X285" s="529"/>
    </row>
    <row r="286" spans="1:24" ht="12.75">
      <c r="A286" s="526"/>
      <c r="B286" s="700" t="s">
        <v>843</v>
      </c>
      <c r="C286" s="701" t="s">
        <v>844</v>
      </c>
      <c r="D286" s="700"/>
      <c r="E286" s="702"/>
      <c r="F286" s="528"/>
      <c r="G286" s="528"/>
      <c r="H286" s="528"/>
      <c r="I286" s="528"/>
      <c r="J286" s="528"/>
      <c r="K286" s="528"/>
      <c r="L286" s="528"/>
      <c r="M286" s="529"/>
      <c r="N286" s="529"/>
      <c r="O286" s="529"/>
      <c r="P286" s="531"/>
      <c r="Q286" s="529"/>
      <c r="R286" s="529"/>
      <c r="S286" s="531"/>
      <c r="T286" s="529"/>
      <c r="U286" s="529"/>
      <c r="V286" s="529"/>
      <c r="W286" s="529"/>
      <c r="X286" s="529"/>
    </row>
    <row r="287" spans="1:24" ht="12.75">
      <c r="A287" s="526"/>
      <c r="B287" s="700" t="s">
        <v>845</v>
      </c>
      <c r="C287" s="701" t="s">
        <v>846</v>
      </c>
      <c r="D287" s="700"/>
      <c r="E287" s="702"/>
      <c r="F287" s="528"/>
      <c r="G287" s="528"/>
      <c r="H287" s="528"/>
      <c r="I287" s="528"/>
      <c r="J287" s="528"/>
      <c r="K287" s="528"/>
      <c r="L287" s="528"/>
      <c r="M287" s="529"/>
      <c r="N287" s="529"/>
      <c r="O287" s="529"/>
      <c r="P287" s="531"/>
      <c r="Q287" s="529"/>
      <c r="R287" s="529"/>
      <c r="S287" s="531"/>
      <c r="T287" s="529"/>
      <c r="U287" s="529"/>
      <c r="V287" s="529"/>
      <c r="W287" s="529"/>
      <c r="X287" s="529"/>
    </row>
    <row r="288" spans="1:24" ht="12.75">
      <c r="A288" s="526"/>
      <c r="B288" s="700" t="s">
        <v>847</v>
      </c>
      <c r="C288" s="701" t="s">
        <v>848</v>
      </c>
      <c r="D288" s="700"/>
      <c r="E288" s="702"/>
      <c r="F288" s="528"/>
      <c r="G288" s="528"/>
      <c r="H288" s="528"/>
      <c r="I288" s="528"/>
      <c r="J288" s="528"/>
      <c r="K288" s="528"/>
      <c r="L288" s="528"/>
      <c r="M288" s="529"/>
      <c r="N288" s="529"/>
      <c r="O288" s="529"/>
      <c r="P288" s="531"/>
      <c r="Q288" s="529"/>
      <c r="R288" s="529"/>
      <c r="S288" s="531"/>
      <c r="T288" s="529"/>
      <c r="U288" s="529"/>
      <c r="V288" s="529"/>
      <c r="W288" s="529"/>
      <c r="X288" s="529"/>
    </row>
    <row r="289" spans="1:24" ht="12.75">
      <c r="A289" s="526"/>
      <c r="B289" s="674" t="s">
        <v>849</v>
      </c>
      <c r="C289" s="676" t="s">
        <v>850</v>
      </c>
      <c r="D289" s="674"/>
      <c r="E289" s="742"/>
      <c r="F289" s="528"/>
      <c r="G289" s="528"/>
      <c r="H289" s="528"/>
      <c r="I289" s="528"/>
      <c r="J289" s="528"/>
      <c r="K289" s="528"/>
      <c r="L289" s="528"/>
      <c r="M289" s="529"/>
      <c r="N289" s="529"/>
      <c r="O289" s="529"/>
      <c r="P289" s="531"/>
      <c r="Q289" s="529"/>
      <c r="R289" s="529"/>
      <c r="S289" s="531"/>
      <c r="T289" s="529"/>
      <c r="U289" s="529"/>
      <c r="V289" s="529"/>
      <c r="W289" s="529"/>
      <c r="X289" s="529"/>
    </row>
    <row r="290" spans="1:24" ht="12.75">
      <c r="A290" s="526"/>
      <c r="B290" s="528"/>
      <c r="C290" s="528"/>
      <c r="D290" s="700"/>
      <c r="E290" s="702"/>
      <c r="F290" s="528"/>
      <c r="G290" s="528"/>
      <c r="H290" s="528"/>
      <c r="I290" s="528"/>
      <c r="J290" s="528"/>
      <c r="K290" s="528"/>
      <c r="L290" s="528"/>
      <c r="M290" s="529"/>
      <c r="N290" s="529"/>
      <c r="O290" s="529"/>
      <c r="P290" s="531"/>
      <c r="Q290" s="529"/>
      <c r="R290" s="529"/>
      <c r="S290" s="531"/>
      <c r="T290" s="529"/>
      <c r="U290" s="529"/>
      <c r="V290" s="529"/>
      <c r="W290" s="529"/>
      <c r="X290" s="529"/>
    </row>
    <row r="291" spans="1:24" ht="12.75">
      <c r="A291" s="526"/>
      <c r="B291" s="528"/>
      <c r="C291" s="528"/>
      <c r="D291" s="700"/>
      <c r="E291" s="702"/>
      <c r="F291" s="528"/>
      <c r="G291" s="528"/>
      <c r="H291" s="528"/>
      <c r="I291" s="528"/>
      <c r="J291" s="528"/>
      <c r="K291" s="528"/>
      <c r="L291" s="528"/>
      <c r="M291" s="529"/>
      <c r="N291" s="529"/>
      <c r="O291" s="529"/>
      <c r="P291" s="531"/>
      <c r="Q291" s="529"/>
      <c r="R291" s="529"/>
      <c r="S291" s="531"/>
      <c r="T291" s="529"/>
      <c r="U291" s="529"/>
      <c r="V291" s="529"/>
      <c r="W291" s="529"/>
      <c r="X291" s="529"/>
    </row>
    <row r="292" spans="1:24" ht="12.75">
      <c r="A292" s="526"/>
      <c r="B292" s="528"/>
      <c r="C292" s="528"/>
      <c r="D292" s="700"/>
      <c r="E292" s="702"/>
      <c r="F292" s="528"/>
      <c r="G292" s="528"/>
      <c r="H292" s="528"/>
      <c r="I292" s="528"/>
      <c r="J292" s="528"/>
      <c r="K292" s="528"/>
      <c r="L292" s="528"/>
      <c r="M292" s="529"/>
      <c r="N292" s="529"/>
      <c r="O292" s="529"/>
      <c r="P292" s="531"/>
      <c r="Q292" s="529"/>
      <c r="R292" s="529"/>
      <c r="S292" s="531"/>
      <c r="T292" s="529"/>
      <c r="U292" s="529"/>
      <c r="V292" s="529"/>
      <c r="W292" s="529"/>
      <c r="X292" s="529"/>
    </row>
    <row r="293" spans="1:24" ht="12.75">
      <c r="A293" s="526"/>
      <c r="B293" s="528"/>
      <c r="C293" s="528"/>
      <c r="D293" s="700"/>
      <c r="E293" s="702"/>
      <c r="F293" s="528"/>
      <c r="G293" s="528"/>
      <c r="H293" s="528"/>
      <c r="I293" s="528"/>
      <c r="J293" s="528"/>
      <c r="K293" s="528"/>
      <c r="L293" s="528"/>
      <c r="M293" s="529"/>
      <c r="N293" s="529"/>
      <c r="O293" s="529"/>
      <c r="P293" s="531"/>
      <c r="Q293" s="529"/>
      <c r="R293" s="529"/>
      <c r="S293" s="531"/>
      <c r="T293" s="529"/>
      <c r="U293" s="529"/>
      <c r="V293" s="529"/>
      <c r="W293" s="529"/>
      <c r="X293" s="529"/>
    </row>
    <row r="294" spans="1:24" ht="12.75">
      <c r="A294" s="526"/>
      <c r="B294" s="528"/>
      <c r="C294" s="528"/>
      <c r="D294" s="700"/>
      <c r="E294" s="702"/>
      <c r="F294" s="528"/>
      <c r="G294" s="528"/>
      <c r="H294" s="528"/>
      <c r="I294" s="528"/>
      <c r="J294" s="528"/>
      <c r="K294" s="528"/>
      <c r="L294" s="528"/>
      <c r="M294" s="529"/>
      <c r="N294" s="529"/>
      <c r="O294" s="529"/>
      <c r="P294" s="531"/>
      <c r="Q294" s="529"/>
      <c r="R294" s="529"/>
      <c r="S294" s="531"/>
      <c r="T294" s="529"/>
      <c r="U294" s="529"/>
      <c r="V294" s="529"/>
      <c r="W294" s="529"/>
      <c r="X294" s="529"/>
    </row>
    <row r="295" spans="1:24" ht="12.75">
      <c r="A295" s="526"/>
      <c r="B295" s="528"/>
      <c r="C295" s="528"/>
      <c r="D295" s="700"/>
      <c r="E295" s="702"/>
      <c r="F295" s="528"/>
      <c r="G295" s="528"/>
      <c r="H295" s="528"/>
      <c r="I295" s="528"/>
      <c r="J295" s="528"/>
      <c r="K295" s="528"/>
      <c r="L295" s="528"/>
      <c r="M295" s="529"/>
      <c r="N295" s="529"/>
      <c r="O295" s="529"/>
      <c r="P295" s="531"/>
      <c r="Q295" s="529"/>
      <c r="R295" s="529"/>
      <c r="S295" s="531"/>
      <c r="T295" s="529"/>
      <c r="U295" s="529"/>
      <c r="V295" s="529"/>
      <c r="W295" s="529"/>
      <c r="X295" s="529"/>
    </row>
    <row r="296" spans="1:24" ht="12.75">
      <c r="A296" s="526"/>
      <c r="B296" s="528"/>
      <c r="C296" s="528"/>
      <c r="D296" s="700"/>
      <c r="E296" s="702"/>
      <c r="F296" s="528"/>
      <c r="G296" s="528"/>
      <c r="H296" s="528"/>
      <c r="I296" s="528"/>
      <c r="J296" s="528"/>
      <c r="K296" s="528"/>
      <c r="L296" s="528"/>
      <c r="M296" s="529"/>
      <c r="N296" s="529"/>
      <c r="O296" s="529"/>
      <c r="P296" s="531"/>
      <c r="Q296" s="529"/>
      <c r="R296" s="529"/>
      <c r="S296" s="531"/>
      <c r="T296" s="529"/>
      <c r="U296" s="529"/>
      <c r="V296" s="529"/>
      <c r="W296" s="529"/>
      <c r="X296" s="529"/>
    </row>
    <row r="297" spans="1:24" ht="12.75">
      <c r="A297" s="526"/>
      <c r="B297" s="528"/>
      <c r="C297" s="528"/>
      <c r="D297" s="700"/>
      <c r="E297" s="702"/>
      <c r="F297" s="528"/>
      <c r="G297" s="528"/>
      <c r="H297" s="528"/>
      <c r="I297" s="528"/>
      <c r="J297" s="528"/>
      <c r="K297" s="528"/>
      <c r="L297" s="528"/>
      <c r="M297" s="529"/>
      <c r="N297" s="529"/>
      <c r="O297" s="529"/>
      <c r="P297" s="531"/>
      <c r="Q297" s="529"/>
      <c r="R297" s="529"/>
      <c r="S297" s="531"/>
      <c r="T297" s="529"/>
      <c r="U297" s="529"/>
      <c r="V297" s="529"/>
      <c r="W297" s="529"/>
      <c r="X297" s="529"/>
    </row>
    <row r="298" spans="1:24" ht="12.75">
      <c r="A298" s="526"/>
      <c r="B298" s="528"/>
      <c r="C298" s="528"/>
      <c r="D298" s="700"/>
      <c r="E298" s="702"/>
      <c r="F298" s="528"/>
      <c r="G298" s="528"/>
      <c r="H298" s="528"/>
      <c r="I298" s="528"/>
      <c r="J298" s="528"/>
      <c r="K298" s="528"/>
      <c r="L298" s="528"/>
      <c r="M298" s="529"/>
      <c r="N298" s="529"/>
      <c r="O298" s="529"/>
      <c r="P298" s="531"/>
      <c r="Q298" s="529"/>
      <c r="R298" s="529"/>
      <c r="S298" s="531"/>
      <c r="T298" s="529"/>
      <c r="U298" s="529"/>
      <c r="V298" s="529"/>
      <c r="W298" s="529"/>
      <c r="X298" s="529"/>
    </row>
    <row r="299" spans="1:24" ht="12.75">
      <c r="A299" s="526"/>
      <c r="B299" s="528"/>
      <c r="C299" s="528"/>
      <c r="D299" s="700"/>
      <c r="E299" s="702"/>
      <c r="F299" s="528"/>
      <c r="G299" s="528"/>
      <c r="H299" s="528"/>
      <c r="I299" s="528"/>
      <c r="J299" s="528"/>
      <c r="K299" s="528"/>
      <c r="L299" s="528"/>
      <c r="M299" s="529"/>
      <c r="N299" s="529"/>
      <c r="O299" s="529"/>
      <c r="P299" s="531"/>
      <c r="Q299" s="529"/>
      <c r="R299" s="529"/>
      <c r="S299" s="531"/>
      <c r="T299" s="529"/>
      <c r="U299" s="529"/>
      <c r="V299" s="529"/>
      <c r="W299" s="529"/>
      <c r="X299" s="529"/>
    </row>
    <row r="300" spans="1:24" ht="12.75">
      <c r="A300" s="526"/>
      <c r="B300" s="528"/>
      <c r="C300" s="528"/>
      <c r="D300" s="700"/>
      <c r="E300" s="702"/>
      <c r="F300" s="528"/>
      <c r="G300" s="528"/>
      <c r="H300" s="528"/>
      <c r="I300" s="528"/>
      <c r="J300" s="528"/>
      <c r="K300" s="528"/>
      <c r="L300" s="528"/>
      <c r="M300" s="529"/>
      <c r="N300" s="529"/>
      <c r="O300" s="529"/>
      <c r="P300" s="531"/>
      <c r="Q300" s="529"/>
      <c r="R300" s="529"/>
      <c r="S300" s="531"/>
      <c r="T300" s="529"/>
      <c r="U300" s="529"/>
      <c r="V300" s="529"/>
      <c r="W300" s="529"/>
      <c r="X300" s="529"/>
    </row>
    <row r="301" spans="1:24" ht="12.75">
      <c r="A301" s="526"/>
      <c r="B301" s="528"/>
      <c r="C301" s="528"/>
      <c r="D301" s="700"/>
      <c r="E301" s="702"/>
      <c r="F301" s="528"/>
      <c r="G301" s="528"/>
      <c r="H301" s="528"/>
      <c r="I301" s="528"/>
      <c r="J301" s="528"/>
      <c r="K301" s="528"/>
      <c r="L301" s="528"/>
      <c r="M301" s="529"/>
      <c r="N301" s="529"/>
      <c r="O301" s="529"/>
      <c r="P301" s="531"/>
      <c r="Q301" s="529"/>
      <c r="R301" s="529"/>
      <c r="S301" s="531"/>
      <c r="T301" s="529"/>
      <c r="U301" s="529"/>
      <c r="V301" s="529"/>
      <c r="W301" s="529"/>
      <c r="X301" s="529"/>
    </row>
    <row r="302" spans="1:24" ht="12.75">
      <c r="A302" s="526"/>
      <c r="B302" s="528"/>
      <c r="C302" s="528"/>
      <c r="D302" s="700"/>
      <c r="E302" s="702"/>
      <c r="F302" s="528"/>
      <c r="G302" s="528"/>
      <c r="H302" s="528"/>
      <c r="I302" s="528"/>
      <c r="J302" s="528"/>
      <c r="K302" s="528"/>
      <c r="L302" s="528"/>
      <c r="M302" s="529"/>
      <c r="N302" s="529"/>
      <c r="O302" s="529"/>
      <c r="P302" s="531"/>
      <c r="Q302" s="529"/>
      <c r="R302" s="529"/>
      <c r="S302" s="531"/>
      <c r="T302" s="529"/>
      <c r="U302" s="529"/>
      <c r="V302" s="529"/>
      <c r="W302" s="529"/>
      <c r="X302" s="529"/>
    </row>
    <row r="303" spans="1:24" ht="12.75">
      <c r="A303" s="526"/>
      <c r="B303" s="528"/>
      <c r="C303" s="528"/>
      <c r="D303" s="700"/>
      <c r="E303" s="702"/>
      <c r="F303" s="528"/>
      <c r="G303" s="528"/>
      <c r="H303" s="528"/>
      <c r="I303" s="528"/>
      <c r="J303" s="528"/>
      <c r="K303" s="528"/>
      <c r="L303" s="528"/>
      <c r="M303" s="529"/>
      <c r="N303" s="529"/>
      <c r="O303" s="529"/>
      <c r="P303" s="531"/>
      <c r="Q303" s="529"/>
      <c r="R303" s="529"/>
      <c r="S303" s="531"/>
      <c r="T303" s="529"/>
      <c r="U303" s="529"/>
      <c r="V303" s="529"/>
      <c r="W303" s="529"/>
      <c r="X303" s="529"/>
    </row>
    <row r="304" spans="1:24" ht="12.75">
      <c r="A304" s="526"/>
      <c r="B304" s="528"/>
      <c r="C304" s="528"/>
      <c r="D304" s="700"/>
      <c r="E304" s="702"/>
      <c r="F304" s="528"/>
      <c r="G304" s="528"/>
      <c r="H304" s="528"/>
      <c r="I304" s="528"/>
      <c r="J304" s="528"/>
      <c r="K304" s="528"/>
      <c r="L304" s="528"/>
      <c r="M304" s="529"/>
      <c r="N304" s="529"/>
      <c r="O304" s="529"/>
      <c r="P304" s="531"/>
      <c r="Q304" s="529"/>
      <c r="R304" s="529"/>
      <c r="S304" s="531"/>
      <c r="T304" s="529"/>
      <c r="U304" s="529"/>
      <c r="V304" s="529"/>
      <c r="W304" s="529"/>
      <c r="X304" s="529"/>
    </row>
    <row r="305" spans="1:24" ht="12.75">
      <c r="A305" s="526"/>
      <c r="B305" s="528"/>
      <c r="C305" s="528"/>
      <c r="D305" s="700"/>
      <c r="E305" s="702"/>
      <c r="F305" s="528"/>
      <c r="G305" s="528"/>
      <c r="H305" s="528"/>
      <c r="I305" s="528"/>
      <c r="J305" s="528"/>
      <c r="K305" s="528"/>
      <c r="L305" s="528"/>
      <c r="M305" s="529"/>
      <c r="N305" s="529"/>
      <c r="O305" s="529"/>
      <c r="P305" s="531"/>
      <c r="Q305" s="529"/>
      <c r="R305" s="529"/>
      <c r="S305" s="531"/>
      <c r="T305" s="529"/>
      <c r="U305" s="529"/>
      <c r="V305" s="529"/>
      <c r="W305" s="529"/>
      <c r="X305" s="529"/>
    </row>
    <row r="306" spans="1:24" ht="12.75">
      <c r="A306" s="526"/>
      <c r="B306" s="528"/>
      <c r="C306" s="528"/>
      <c r="D306" s="700"/>
      <c r="E306" s="702"/>
      <c r="F306" s="528"/>
      <c r="G306" s="528"/>
      <c r="H306" s="528"/>
      <c r="I306" s="528"/>
      <c r="J306" s="528"/>
      <c r="K306" s="528"/>
      <c r="L306" s="528"/>
      <c r="M306" s="529"/>
      <c r="N306" s="529"/>
      <c r="O306" s="529"/>
      <c r="P306" s="531"/>
      <c r="Q306" s="529"/>
      <c r="R306" s="529"/>
      <c r="S306" s="531"/>
      <c r="T306" s="529"/>
      <c r="U306" s="529"/>
      <c r="V306" s="529"/>
      <c r="W306" s="529"/>
      <c r="X306" s="529"/>
    </row>
    <row r="307" spans="1:24" ht="12.75">
      <c r="A307" s="526"/>
      <c r="B307" s="528"/>
      <c r="C307" s="528"/>
      <c r="D307" s="700"/>
      <c r="E307" s="702"/>
      <c r="F307" s="528"/>
      <c r="G307" s="528"/>
      <c r="H307" s="528"/>
      <c r="I307" s="528"/>
      <c r="J307" s="528"/>
      <c r="K307" s="528"/>
      <c r="L307" s="528"/>
      <c r="M307" s="529"/>
      <c r="N307" s="529"/>
      <c r="O307" s="529"/>
      <c r="P307" s="531"/>
      <c r="Q307" s="529"/>
      <c r="R307" s="529"/>
      <c r="S307" s="531"/>
      <c r="T307" s="529"/>
      <c r="U307" s="529"/>
      <c r="V307" s="529"/>
      <c r="W307" s="529"/>
      <c r="X307" s="529"/>
    </row>
    <row r="308" spans="1:24" ht="12.75">
      <c r="A308" s="526"/>
      <c r="B308" s="528"/>
      <c r="C308" s="528"/>
      <c r="D308" s="700"/>
      <c r="E308" s="702"/>
      <c r="F308" s="528"/>
      <c r="G308" s="528"/>
      <c r="H308" s="528"/>
      <c r="I308" s="528"/>
      <c r="J308" s="528"/>
      <c r="K308" s="528"/>
      <c r="L308" s="528"/>
      <c r="M308" s="529"/>
      <c r="N308" s="529"/>
      <c r="O308" s="529"/>
      <c r="P308" s="531"/>
      <c r="Q308" s="529"/>
      <c r="R308" s="529"/>
      <c r="S308" s="531"/>
      <c r="T308" s="529"/>
      <c r="U308" s="529"/>
      <c r="V308" s="529"/>
      <c r="W308" s="529"/>
      <c r="X308" s="529"/>
    </row>
    <row r="309" spans="1:24" ht="12.75">
      <c r="A309" s="526"/>
      <c r="B309" s="528"/>
      <c r="C309" s="528"/>
      <c r="D309" s="700"/>
      <c r="E309" s="702"/>
      <c r="F309" s="528"/>
      <c r="G309" s="528"/>
      <c r="H309" s="528"/>
      <c r="I309" s="528"/>
      <c r="J309" s="528"/>
      <c r="K309" s="528"/>
      <c r="L309" s="528"/>
      <c r="M309" s="529"/>
      <c r="N309" s="529"/>
      <c r="O309" s="529"/>
      <c r="P309" s="531"/>
      <c r="Q309" s="529"/>
      <c r="R309" s="529"/>
      <c r="S309" s="531"/>
      <c r="T309" s="529"/>
      <c r="U309" s="529"/>
      <c r="V309" s="529"/>
      <c r="W309" s="529"/>
      <c r="X309" s="529"/>
    </row>
    <row r="310" spans="1:24" ht="12.75">
      <c r="A310" s="526"/>
      <c r="B310" s="528"/>
      <c r="C310" s="528"/>
      <c r="D310" s="700"/>
      <c r="E310" s="702"/>
      <c r="F310" s="528"/>
      <c r="G310" s="528"/>
      <c r="H310" s="528"/>
      <c r="I310" s="528"/>
      <c r="J310" s="528"/>
      <c r="K310" s="528"/>
      <c r="L310" s="528"/>
      <c r="M310" s="529"/>
      <c r="N310" s="529"/>
      <c r="O310" s="529"/>
      <c r="P310" s="531"/>
      <c r="Q310" s="529"/>
      <c r="R310" s="529"/>
      <c r="S310" s="531"/>
      <c r="T310" s="529"/>
      <c r="U310" s="529"/>
      <c r="V310" s="529"/>
      <c r="W310" s="529"/>
      <c r="X310" s="529"/>
    </row>
    <row r="311" spans="1:24" ht="12.75">
      <c r="A311" s="526"/>
      <c r="B311" s="528"/>
      <c r="C311" s="528"/>
      <c r="D311" s="700"/>
      <c r="E311" s="702"/>
      <c r="F311" s="528"/>
      <c r="G311" s="528"/>
      <c r="H311" s="528"/>
      <c r="I311" s="528"/>
      <c r="J311" s="528"/>
      <c r="K311" s="528"/>
      <c r="L311" s="528"/>
      <c r="M311" s="529"/>
      <c r="N311" s="529"/>
      <c r="O311" s="529"/>
      <c r="P311" s="531"/>
      <c r="Q311" s="529"/>
      <c r="R311" s="529"/>
      <c r="S311" s="531"/>
      <c r="T311" s="529"/>
      <c r="U311" s="529"/>
      <c r="V311" s="529"/>
      <c r="W311" s="529"/>
      <c r="X311" s="529"/>
    </row>
    <row r="312" spans="1:24" ht="12.75">
      <c r="A312" s="526"/>
      <c r="B312" s="528"/>
      <c r="C312" s="528"/>
      <c r="D312" s="700"/>
      <c r="E312" s="702"/>
      <c r="F312" s="528"/>
      <c r="G312" s="528"/>
      <c r="H312" s="528"/>
      <c r="I312" s="528"/>
      <c r="J312" s="528"/>
      <c r="K312" s="528"/>
      <c r="L312" s="528"/>
      <c r="M312" s="529"/>
      <c r="N312" s="529"/>
      <c r="O312" s="529"/>
      <c r="P312" s="531"/>
      <c r="Q312" s="529"/>
      <c r="R312" s="529"/>
      <c r="S312" s="531"/>
      <c r="T312" s="529"/>
      <c r="U312" s="529"/>
      <c r="V312" s="529"/>
      <c r="W312" s="529"/>
      <c r="X312" s="529"/>
    </row>
    <row r="313" spans="1:24" ht="12.75">
      <c r="A313" s="526"/>
      <c r="B313" s="528"/>
      <c r="C313" s="528"/>
      <c r="D313" s="700"/>
      <c r="E313" s="702"/>
      <c r="F313" s="528"/>
      <c r="G313" s="528"/>
      <c r="H313" s="528"/>
      <c r="I313" s="528"/>
      <c r="J313" s="528"/>
      <c r="K313" s="528"/>
      <c r="L313" s="528"/>
      <c r="M313" s="529"/>
      <c r="N313" s="529"/>
      <c r="O313" s="529"/>
      <c r="P313" s="531"/>
      <c r="Q313" s="529"/>
      <c r="R313" s="529"/>
      <c r="S313" s="531"/>
      <c r="T313" s="529"/>
      <c r="U313" s="529"/>
      <c r="V313" s="529"/>
      <c r="W313" s="529"/>
      <c r="X313" s="529"/>
    </row>
    <row r="314" spans="1:24" ht="12.75">
      <c r="A314" s="526"/>
      <c r="B314" s="528"/>
      <c r="C314" s="528"/>
      <c r="D314" s="700"/>
      <c r="E314" s="702"/>
      <c r="F314" s="528"/>
      <c r="G314" s="528"/>
      <c r="H314" s="528"/>
      <c r="I314" s="528"/>
      <c r="J314" s="528"/>
      <c r="K314" s="528"/>
      <c r="L314" s="528"/>
      <c r="M314" s="529"/>
      <c r="N314" s="529"/>
      <c r="O314" s="529"/>
      <c r="P314" s="531"/>
      <c r="Q314" s="529"/>
      <c r="R314" s="529"/>
      <c r="S314" s="531"/>
      <c r="T314" s="529"/>
      <c r="U314" s="529"/>
      <c r="V314" s="529"/>
      <c r="W314" s="529"/>
      <c r="X314" s="529"/>
    </row>
    <row r="315" spans="1:24" ht="12.75">
      <c r="A315" s="526"/>
      <c r="B315" s="528"/>
      <c r="C315" s="528"/>
      <c r="D315" s="700"/>
      <c r="E315" s="702"/>
      <c r="F315" s="528"/>
      <c r="G315" s="528"/>
      <c r="H315" s="528"/>
      <c r="I315" s="528"/>
      <c r="J315" s="528"/>
      <c r="K315" s="528"/>
      <c r="L315" s="528"/>
      <c r="M315" s="529"/>
      <c r="N315" s="529"/>
      <c r="O315" s="529"/>
      <c r="P315" s="531"/>
      <c r="Q315" s="529"/>
      <c r="R315" s="529"/>
      <c r="S315" s="531"/>
      <c r="T315" s="529"/>
      <c r="U315" s="529"/>
      <c r="V315" s="529"/>
      <c r="W315" s="529"/>
      <c r="X315" s="529"/>
    </row>
    <row r="316" spans="1:24" ht="12.75">
      <c r="A316" s="526"/>
      <c r="B316" s="528"/>
      <c r="C316" s="528"/>
      <c r="D316" s="700"/>
      <c r="E316" s="702"/>
      <c r="F316" s="528"/>
      <c r="G316" s="528"/>
      <c r="H316" s="528"/>
      <c r="I316" s="528"/>
      <c r="J316" s="528"/>
      <c r="K316" s="528"/>
      <c r="L316" s="528"/>
      <c r="M316" s="529"/>
      <c r="N316" s="529"/>
      <c r="O316" s="529"/>
      <c r="P316" s="531"/>
      <c r="Q316" s="529"/>
      <c r="R316" s="529"/>
      <c r="S316" s="531"/>
      <c r="T316" s="529"/>
      <c r="U316" s="529"/>
      <c r="V316" s="529"/>
      <c r="W316" s="529"/>
      <c r="X316" s="529"/>
    </row>
    <row r="317" spans="1:24" ht="12.75">
      <c r="A317" s="526"/>
      <c r="B317" s="528"/>
      <c r="C317" s="528"/>
      <c r="D317" s="700"/>
      <c r="E317" s="702"/>
      <c r="F317" s="528"/>
      <c r="G317" s="528"/>
      <c r="H317" s="528"/>
      <c r="I317" s="528"/>
      <c r="J317" s="528"/>
      <c r="K317" s="528"/>
      <c r="L317" s="528"/>
      <c r="M317" s="529"/>
      <c r="N317" s="529"/>
      <c r="O317" s="529"/>
      <c r="P317" s="531"/>
      <c r="Q317" s="529"/>
      <c r="R317" s="529"/>
      <c r="S317" s="531"/>
      <c r="T317" s="529"/>
      <c r="U317" s="529"/>
      <c r="V317" s="529"/>
      <c r="W317" s="529"/>
      <c r="X317" s="529"/>
    </row>
    <row r="318" spans="1:24" ht="12.75">
      <c r="A318" s="526"/>
      <c r="B318" s="528"/>
      <c r="C318" s="528"/>
      <c r="D318" s="700"/>
      <c r="E318" s="702"/>
      <c r="F318" s="528"/>
      <c r="G318" s="528"/>
      <c r="H318" s="528"/>
      <c r="I318" s="528"/>
      <c r="J318" s="528"/>
      <c r="K318" s="528"/>
      <c r="L318" s="528"/>
      <c r="M318" s="529"/>
      <c r="N318" s="529"/>
      <c r="O318" s="529"/>
      <c r="P318" s="531"/>
      <c r="Q318" s="529"/>
      <c r="R318" s="529"/>
      <c r="S318" s="531"/>
      <c r="T318" s="529"/>
      <c r="U318" s="529"/>
      <c r="V318" s="529"/>
      <c r="W318" s="529"/>
      <c r="X318" s="529"/>
    </row>
    <row r="319" spans="1:24" ht="12.75">
      <c r="A319" s="526"/>
      <c r="B319" s="528"/>
      <c r="C319" s="528"/>
      <c r="D319" s="700"/>
      <c r="E319" s="702"/>
      <c r="F319" s="528"/>
      <c r="G319" s="528"/>
      <c r="H319" s="528"/>
      <c r="I319" s="528"/>
      <c r="J319" s="528"/>
      <c r="K319" s="528"/>
      <c r="L319" s="528"/>
      <c r="M319" s="529"/>
      <c r="N319" s="529"/>
      <c r="O319" s="529"/>
      <c r="P319" s="531"/>
      <c r="Q319" s="529"/>
      <c r="R319" s="529"/>
      <c r="S319" s="531"/>
      <c r="T319" s="529"/>
      <c r="U319" s="529"/>
      <c r="V319" s="529"/>
      <c r="W319" s="529"/>
      <c r="X319" s="529"/>
    </row>
    <row r="320" spans="1:24" ht="12.75">
      <c r="A320" s="526"/>
      <c r="B320" s="528"/>
      <c r="C320" s="528"/>
      <c r="D320" s="700"/>
      <c r="E320" s="702"/>
      <c r="F320" s="528"/>
      <c r="G320" s="528"/>
      <c r="H320" s="528"/>
      <c r="I320" s="528"/>
      <c r="J320" s="528"/>
      <c r="K320" s="528"/>
      <c r="L320" s="528"/>
      <c r="M320" s="529"/>
      <c r="N320" s="529"/>
      <c r="O320" s="529"/>
      <c r="P320" s="531"/>
      <c r="Q320" s="529"/>
      <c r="R320" s="529"/>
      <c r="S320" s="531"/>
      <c r="T320" s="529"/>
      <c r="U320" s="529"/>
      <c r="V320" s="529"/>
      <c r="W320" s="529"/>
      <c r="X320" s="529"/>
    </row>
    <row r="321" spans="1:24" ht="12.75">
      <c r="A321" s="526"/>
      <c r="B321" s="528"/>
      <c r="C321" s="528"/>
      <c r="D321" s="700"/>
      <c r="E321" s="702"/>
      <c r="F321" s="528"/>
      <c r="G321" s="528"/>
      <c r="H321" s="528"/>
      <c r="I321" s="528"/>
      <c r="J321" s="528"/>
      <c r="K321" s="528"/>
      <c r="L321" s="528"/>
      <c r="M321" s="529"/>
      <c r="N321" s="529"/>
      <c r="O321" s="529"/>
      <c r="P321" s="531"/>
      <c r="Q321" s="529"/>
      <c r="R321" s="529"/>
      <c r="S321" s="531"/>
      <c r="T321" s="529"/>
      <c r="U321" s="529"/>
      <c r="V321" s="529"/>
      <c r="W321" s="529"/>
      <c r="X321" s="529"/>
    </row>
    <row r="322" spans="1:24" ht="12.75">
      <c r="A322" s="526"/>
      <c r="B322" s="528"/>
      <c r="C322" s="528"/>
      <c r="D322" s="700"/>
      <c r="E322" s="702"/>
      <c r="F322" s="528"/>
      <c r="G322" s="528"/>
      <c r="H322" s="528"/>
      <c r="I322" s="528"/>
      <c r="J322" s="528"/>
      <c r="K322" s="528"/>
      <c r="L322" s="528"/>
      <c r="M322" s="529"/>
      <c r="N322" s="529"/>
      <c r="O322" s="529"/>
      <c r="P322" s="531"/>
      <c r="Q322" s="529"/>
      <c r="R322" s="529"/>
      <c r="S322" s="531"/>
      <c r="T322" s="529"/>
      <c r="U322" s="529"/>
      <c r="V322" s="529"/>
      <c r="W322" s="529"/>
      <c r="X322" s="529"/>
    </row>
    <row r="323" spans="1:24" ht="12.75">
      <c r="A323" s="526"/>
      <c r="B323" s="528"/>
      <c r="C323" s="528"/>
      <c r="D323" s="700"/>
      <c r="E323" s="702"/>
      <c r="F323" s="528"/>
      <c r="G323" s="528"/>
      <c r="H323" s="528"/>
      <c r="I323" s="528"/>
      <c r="J323" s="528"/>
      <c r="K323" s="528"/>
      <c r="L323" s="528"/>
      <c r="M323" s="529"/>
      <c r="N323" s="529"/>
      <c r="O323" s="529"/>
      <c r="P323" s="531"/>
      <c r="Q323" s="529"/>
      <c r="R323" s="529"/>
      <c r="S323" s="531"/>
      <c r="T323" s="529"/>
      <c r="U323" s="529"/>
      <c r="V323" s="529"/>
      <c r="W323" s="529"/>
      <c r="X323" s="529"/>
    </row>
    <row r="324" spans="1:24" ht="12.75">
      <c r="A324" s="526"/>
      <c r="B324" s="528"/>
      <c r="C324" s="528"/>
      <c r="D324" s="700"/>
      <c r="E324" s="702"/>
      <c r="F324" s="528"/>
      <c r="G324" s="528"/>
      <c r="H324" s="528"/>
      <c r="I324" s="528"/>
      <c r="J324" s="528"/>
      <c r="K324" s="528"/>
      <c r="L324" s="528"/>
      <c r="M324" s="529"/>
      <c r="N324" s="529"/>
      <c r="O324" s="529"/>
      <c r="P324" s="531"/>
      <c r="Q324" s="529"/>
      <c r="R324" s="529"/>
      <c r="S324" s="531"/>
      <c r="T324" s="529"/>
      <c r="U324" s="529"/>
      <c r="V324" s="529"/>
      <c r="W324" s="529"/>
      <c r="X324" s="529"/>
    </row>
    <row r="325" spans="1:24" ht="12.75">
      <c r="A325" s="526"/>
      <c r="B325" s="528"/>
      <c r="C325" s="528"/>
      <c r="D325" s="700"/>
      <c r="E325" s="702"/>
      <c r="F325" s="528"/>
      <c r="G325" s="528"/>
      <c r="H325" s="528"/>
      <c r="I325" s="528"/>
      <c r="J325" s="528"/>
      <c r="K325" s="528"/>
      <c r="L325" s="528"/>
      <c r="M325" s="529"/>
      <c r="N325" s="529"/>
      <c r="O325" s="529"/>
      <c r="P325" s="531"/>
      <c r="Q325" s="529"/>
      <c r="R325" s="529"/>
      <c r="S325" s="531"/>
      <c r="T325" s="529"/>
      <c r="U325" s="529"/>
      <c r="V325" s="529"/>
      <c r="W325" s="529"/>
      <c r="X325" s="529"/>
    </row>
    <row r="326" spans="1:24" ht="12.75">
      <c r="A326" s="526"/>
      <c r="B326" s="528"/>
      <c r="C326" s="528"/>
      <c r="D326" s="700"/>
      <c r="E326" s="702"/>
      <c r="F326" s="528"/>
      <c r="G326" s="528"/>
      <c r="H326" s="528"/>
      <c r="I326" s="528"/>
      <c r="J326" s="528"/>
      <c r="K326" s="528"/>
      <c r="L326" s="528"/>
      <c r="M326" s="529"/>
      <c r="N326" s="529"/>
      <c r="O326" s="529"/>
      <c r="P326" s="531"/>
      <c r="Q326" s="529"/>
      <c r="R326" s="529"/>
      <c r="S326" s="531"/>
      <c r="T326" s="529"/>
      <c r="U326" s="529"/>
      <c r="V326" s="529"/>
      <c r="W326" s="529"/>
      <c r="X326" s="529"/>
    </row>
  </sheetData>
  <mergeCells count="2">
    <mergeCell ref="O2:P2"/>
    <mergeCell ref="R2:S2"/>
  </mergeCells>
  <dataValidations count="1">
    <dataValidation type="list" allowBlank="1" showDropDown="1" sqref="B3:B28 B30:B87">
      <formula1>$B$129:$B$298</formula1>
    </dataValidation>
  </dataValidations>
  <hyperlinks>
    <hyperlink ref="D28" r:id="rId1"/>
    <hyperlink ref="F175" r:id="rId2"/>
    <hyperlink ref="F176" r:id="rId3" location="UniversiteOrtakDersler"/>
    <hyperlink ref="F177" r:id="rId4" location="8%20SECMELI"/>
    <hyperlink ref="F178" r:id="rId5" location="8%20SECMELI"/>
    <hyperlink ref="F179" r:id="rId6" location="8%20SECMELI"/>
    <hyperlink ref="F183" r:id="rId7"/>
    <hyperlink ref="F184" r:id="rId8"/>
    <hyperlink ref="F185" r:id="rId9"/>
    <hyperlink ref="F186" r:id="rId10"/>
    <hyperlink ref="F187" r:id="rId11"/>
    <hyperlink ref="F188" r:id="rId12"/>
    <hyperlink ref="F189" r:id="rId13"/>
    <hyperlink ref="F190" r:id="rId14"/>
    <hyperlink ref="F191" r:id="rId15"/>
    <hyperlink ref="F192" r:id="rId16"/>
    <hyperlink ref="F193" r:id="rId17"/>
    <hyperlink ref="F194" r:id="rId18"/>
    <hyperlink ref="F195" r:id="rId19"/>
    <hyperlink ref="F196" r:id="rId20"/>
    <hyperlink ref="F197" r:id="rId21"/>
    <hyperlink ref="F198" r:id="rId22"/>
    <hyperlink ref="F199" r:id="rId23"/>
    <hyperlink ref="F200" r:id="rId24"/>
    <hyperlink ref="F201" r:id="rId25"/>
    <hyperlink ref="F202" r:id="rId26"/>
    <hyperlink ref="F203" r:id="rId27"/>
    <hyperlink ref="F204" r:id="rId28"/>
    <hyperlink ref="F205" r:id="rId29"/>
    <hyperlink ref="F206" r:id="rId30"/>
    <hyperlink ref="F207" r:id="rId31"/>
    <hyperlink ref="F208" r:id="rId32"/>
    <hyperlink ref="F209" r:id="rId33"/>
    <hyperlink ref="F210" r:id="rId34"/>
    <hyperlink ref="F211" r:id="rId3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8"/>
  <sheetViews>
    <sheetView workbookViewId="0"/>
  </sheetViews>
  <sheetFormatPr defaultColWidth="14.42578125" defaultRowHeight="15" customHeight="1"/>
  <cols>
    <col min="1" max="1" width="28.140625" customWidth="1"/>
  </cols>
  <sheetData>
    <row r="1" spans="1:7" ht="15" customHeight="1">
      <c r="B1" s="743" t="s">
        <v>851</v>
      </c>
    </row>
    <row r="2" spans="1:7" ht="15" customHeight="1">
      <c r="A2" s="744" t="s">
        <v>188</v>
      </c>
      <c r="B2" s="745" t="s">
        <v>189</v>
      </c>
      <c r="C2" s="746" t="s">
        <v>190</v>
      </c>
      <c r="D2" s="746" t="s">
        <v>191</v>
      </c>
      <c r="E2" s="746" t="s">
        <v>192</v>
      </c>
      <c r="F2" s="746" t="s">
        <v>193</v>
      </c>
      <c r="G2" s="747" t="s">
        <v>194</v>
      </c>
    </row>
    <row r="3" spans="1:7" ht="15" customHeight="1">
      <c r="A3" s="694" t="s">
        <v>195</v>
      </c>
      <c r="B3" s="695" t="s">
        <v>196</v>
      </c>
      <c r="C3" s="697" t="s">
        <v>197</v>
      </c>
      <c r="D3" s="697" t="s">
        <v>198</v>
      </c>
      <c r="E3" s="697" t="s">
        <v>199</v>
      </c>
      <c r="F3" s="697">
        <v>4</v>
      </c>
      <c r="G3" s="698">
        <v>4</v>
      </c>
    </row>
    <row r="4" spans="1:7" ht="15" customHeight="1">
      <c r="A4" s="703" t="s">
        <v>205</v>
      </c>
      <c r="B4" s="707" t="s">
        <v>206</v>
      </c>
      <c r="C4" s="705" t="s">
        <v>197</v>
      </c>
      <c r="D4" s="705" t="s">
        <v>198</v>
      </c>
      <c r="E4" s="705" t="s">
        <v>207</v>
      </c>
      <c r="F4" s="705">
        <v>3</v>
      </c>
      <c r="G4" s="706">
        <v>5</v>
      </c>
    </row>
    <row r="5" spans="1:7" ht="15" customHeight="1">
      <c r="A5" s="703" t="s">
        <v>208</v>
      </c>
      <c r="B5" s="707" t="s">
        <v>209</v>
      </c>
      <c r="C5" s="705" t="s">
        <v>197</v>
      </c>
      <c r="D5" s="705" t="s">
        <v>198</v>
      </c>
      <c r="E5" s="705" t="s">
        <v>207</v>
      </c>
      <c r="F5" s="705">
        <v>3</v>
      </c>
      <c r="G5" s="706">
        <v>5</v>
      </c>
    </row>
    <row r="6" spans="1:7" ht="15" customHeight="1">
      <c r="A6" s="703" t="s">
        <v>214</v>
      </c>
      <c r="B6" s="707" t="s">
        <v>215</v>
      </c>
      <c r="C6" s="705" t="s">
        <v>197</v>
      </c>
      <c r="D6" s="705" t="s">
        <v>198</v>
      </c>
      <c r="E6" s="705" t="s">
        <v>207</v>
      </c>
      <c r="F6" s="705">
        <v>3</v>
      </c>
      <c r="G6" s="706">
        <v>6</v>
      </c>
    </row>
    <row r="7" spans="1:7" ht="15" customHeight="1">
      <c r="A7" s="703" t="s">
        <v>216</v>
      </c>
      <c r="B7" s="707" t="s">
        <v>217</v>
      </c>
      <c r="C7" s="705" t="s">
        <v>197</v>
      </c>
      <c r="D7" s="705" t="s">
        <v>198</v>
      </c>
      <c r="E7" s="705" t="s">
        <v>207</v>
      </c>
      <c r="F7" s="705">
        <v>3</v>
      </c>
      <c r="G7" s="706">
        <v>5</v>
      </c>
    </row>
    <row r="8" spans="1:7" ht="15" customHeight="1">
      <c r="A8" s="703" t="s">
        <v>218</v>
      </c>
      <c r="B8" s="707" t="s">
        <v>219</v>
      </c>
      <c r="C8" s="705" t="s">
        <v>197</v>
      </c>
      <c r="D8" s="705" t="s">
        <v>198</v>
      </c>
      <c r="E8" s="705" t="s">
        <v>207</v>
      </c>
      <c r="F8" s="705">
        <v>3</v>
      </c>
      <c r="G8" s="706">
        <v>5</v>
      </c>
    </row>
    <row r="9" spans="1:7" ht="15" customHeight="1">
      <c r="A9" s="753"/>
      <c r="B9" s="754" t="s">
        <v>852</v>
      </c>
      <c r="C9" s="753"/>
      <c r="D9" s="753"/>
      <c r="E9" s="755"/>
      <c r="F9" s="756">
        <v>19</v>
      </c>
      <c r="G9" s="757">
        <v>30</v>
      </c>
    </row>
    <row r="10" spans="1:7" ht="15" customHeight="1">
      <c r="B10" s="743" t="s">
        <v>853</v>
      </c>
    </row>
    <row r="11" spans="1:7" ht="15" customHeight="1">
      <c r="A11" s="744" t="s">
        <v>188</v>
      </c>
      <c r="B11" s="745" t="s">
        <v>189</v>
      </c>
      <c r="C11" s="746" t="s">
        <v>190</v>
      </c>
      <c r="D11" s="746" t="s">
        <v>191</v>
      </c>
      <c r="E11" s="746" t="s">
        <v>192</v>
      </c>
      <c r="F11" s="746" t="s">
        <v>193</v>
      </c>
      <c r="G11" s="747" t="s">
        <v>194</v>
      </c>
    </row>
    <row r="12" spans="1:7" ht="15" customHeight="1">
      <c r="A12" s="694" t="s">
        <v>66</v>
      </c>
      <c r="B12" s="695" t="s">
        <v>253</v>
      </c>
      <c r="C12" s="697" t="s">
        <v>197</v>
      </c>
      <c r="D12" s="697" t="s">
        <v>198</v>
      </c>
      <c r="E12" s="697" t="s">
        <v>199</v>
      </c>
      <c r="F12" s="697">
        <v>4</v>
      </c>
      <c r="G12" s="698">
        <v>4</v>
      </c>
    </row>
    <row r="13" spans="1:7" ht="15" customHeight="1">
      <c r="A13" s="703" t="s">
        <v>81</v>
      </c>
      <c r="B13" s="707" t="s">
        <v>259</v>
      </c>
      <c r="C13" s="705" t="s">
        <v>197</v>
      </c>
      <c r="D13" s="705" t="s">
        <v>198</v>
      </c>
      <c r="E13" s="705" t="s">
        <v>207</v>
      </c>
      <c r="F13" s="705">
        <v>3</v>
      </c>
      <c r="G13" s="706">
        <v>5</v>
      </c>
    </row>
    <row r="14" spans="1:7" ht="15" customHeight="1">
      <c r="A14" s="703" t="s">
        <v>854</v>
      </c>
      <c r="B14" s="707" t="s">
        <v>264</v>
      </c>
      <c r="C14" s="705" t="s">
        <v>197</v>
      </c>
      <c r="D14" s="705" t="s">
        <v>198</v>
      </c>
      <c r="E14" s="705" t="s">
        <v>207</v>
      </c>
      <c r="F14" s="705">
        <v>3</v>
      </c>
      <c r="G14" s="706">
        <v>5</v>
      </c>
    </row>
    <row r="15" spans="1:7" ht="15" customHeight="1">
      <c r="A15" s="703" t="s">
        <v>107</v>
      </c>
      <c r="B15" s="707" t="s">
        <v>272</v>
      </c>
      <c r="C15" s="705" t="s">
        <v>197</v>
      </c>
      <c r="D15" s="705" t="s">
        <v>198</v>
      </c>
      <c r="E15" s="705" t="s">
        <v>207</v>
      </c>
      <c r="F15" s="705">
        <v>3</v>
      </c>
      <c r="G15" s="706">
        <v>6</v>
      </c>
    </row>
    <row r="16" spans="1:7" ht="15" customHeight="1">
      <c r="A16" s="703" t="s">
        <v>855</v>
      </c>
      <c r="B16" s="707" t="s">
        <v>273</v>
      </c>
      <c r="C16" s="705" t="s">
        <v>197</v>
      </c>
      <c r="D16" s="705" t="s">
        <v>198</v>
      </c>
      <c r="E16" s="705" t="s">
        <v>207</v>
      </c>
      <c r="F16" s="705">
        <v>3</v>
      </c>
      <c r="G16" s="706">
        <v>5</v>
      </c>
    </row>
    <row r="17" spans="1:7" ht="15" customHeight="1">
      <c r="A17" s="703" t="s">
        <v>69</v>
      </c>
      <c r="B17" s="707" t="s">
        <v>275</v>
      </c>
      <c r="C17" s="705" t="s">
        <v>197</v>
      </c>
      <c r="D17" s="705" t="s">
        <v>198</v>
      </c>
      <c r="E17" s="705" t="s">
        <v>207</v>
      </c>
      <c r="F17" s="705">
        <v>3</v>
      </c>
      <c r="G17" s="706">
        <v>5</v>
      </c>
    </row>
    <row r="18" spans="1:7" ht="15" customHeight="1">
      <c r="A18" s="753"/>
      <c r="B18" s="754" t="s">
        <v>852</v>
      </c>
      <c r="C18" s="753"/>
      <c r="D18" s="753"/>
      <c r="E18" s="755"/>
      <c r="F18" s="756">
        <v>19</v>
      </c>
      <c r="G18" s="757">
        <v>30</v>
      </c>
    </row>
    <row r="19" spans="1:7" ht="15" customHeight="1">
      <c r="B19" s="743" t="s">
        <v>856</v>
      </c>
    </row>
    <row r="20" spans="1:7" ht="15" customHeight="1">
      <c r="A20" s="744" t="s">
        <v>188</v>
      </c>
      <c r="B20" s="745" t="s">
        <v>189</v>
      </c>
      <c r="C20" s="746" t="s">
        <v>190</v>
      </c>
      <c r="D20" s="746" t="s">
        <v>191</v>
      </c>
      <c r="E20" s="746" t="s">
        <v>192</v>
      </c>
      <c r="F20" s="746" t="s">
        <v>193</v>
      </c>
      <c r="G20" s="747" t="s">
        <v>194</v>
      </c>
    </row>
    <row r="21" spans="1:7" ht="15" customHeight="1">
      <c r="A21" s="694" t="s">
        <v>304</v>
      </c>
      <c r="B21" s="695" t="s">
        <v>305</v>
      </c>
      <c r="C21" s="697" t="s">
        <v>197</v>
      </c>
      <c r="D21" s="697" t="s">
        <v>198</v>
      </c>
      <c r="E21" s="697" t="s">
        <v>306</v>
      </c>
      <c r="F21" s="697">
        <v>3</v>
      </c>
      <c r="G21" s="698">
        <v>4</v>
      </c>
    </row>
    <row r="22" spans="1:7" ht="15" customHeight="1">
      <c r="A22" s="703" t="s">
        <v>311</v>
      </c>
      <c r="B22" s="707" t="s">
        <v>312</v>
      </c>
      <c r="C22" s="705" t="s">
        <v>197</v>
      </c>
      <c r="D22" s="705" t="s">
        <v>198</v>
      </c>
      <c r="E22" s="705" t="s">
        <v>207</v>
      </c>
      <c r="F22" s="705">
        <v>3</v>
      </c>
      <c r="G22" s="706">
        <v>4</v>
      </c>
    </row>
    <row r="23" spans="1:7" ht="15" customHeight="1">
      <c r="A23" s="703" t="s">
        <v>317</v>
      </c>
      <c r="B23" s="707" t="s">
        <v>318</v>
      </c>
      <c r="C23" s="705" t="s">
        <v>197</v>
      </c>
      <c r="D23" s="705" t="s">
        <v>198</v>
      </c>
      <c r="E23" s="705" t="s">
        <v>207</v>
      </c>
      <c r="F23" s="705">
        <v>3</v>
      </c>
      <c r="G23" s="706">
        <v>4</v>
      </c>
    </row>
    <row r="24" spans="1:7" ht="15" customHeight="1">
      <c r="A24" s="703" t="s">
        <v>320</v>
      </c>
      <c r="B24" s="707" t="s">
        <v>321</v>
      </c>
      <c r="C24" s="705" t="s">
        <v>197</v>
      </c>
      <c r="D24" s="705" t="s">
        <v>198</v>
      </c>
      <c r="E24" s="705" t="s">
        <v>207</v>
      </c>
      <c r="F24" s="705">
        <v>3</v>
      </c>
      <c r="G24" s="706">
        <v>5</v>
      </c>
    </row>
    <row r="25" spans="1:7" ht="15" customHeight="1">
      <c r="A25" s="703" t="s">
        <v>326</v>
      </c>
      <c r="B25" s="707" t="s">
        <v>327</v>
      </c>
      <c r="C25" s="705" t="s">
        <v>197</v>
      </c>
      <c r="D25" s="705" t="s">
        <v>198</v>
      </c>
      <c r="E25" s="705" t="s">
        <v>207</v>
      </c>
      <c r="F25" s="705">
        <v>3</v>
      </c>
      <c r="G25" s="706">
        <v>5</v>
      </c>
    </row>
    <row r="26" spans="1:7" ht="15" customHeight="1">
      <c r="A26" s="703" t="s">
        <v>332</v>
      </c>
      <c r="B26" s="707" t="s">
        <v>333</v>
      </c>
      <c r="C26" s="705" t="s">
        <v>197</v>
      </c>
      <c r="D26" s="705" t="s">
        <v>198</v>
      </c>
      <c r="E26" s="705" t="s">
        <v>207</v>
      </c>
      <c r="F26" s="705">
        <v>3</v>
      </c>
      <c r="G26" s="706">
        <v>4</v>
      </c>
    </row>
    <row r="27" spans="1:7" ht="15" customHeight="1">
      <c r="A27" s="703" t="s">
        <v>334</v>
      </c>
      <c r="B27" s="707" t="s">
        <v>335</v>
      </c>
      <c r="C27" s="705" t="s">
        <v>197</v>
      </c>
      <c r="D27" s="705" t="s">
        <v>198</v>
      </c>
      <c r="E27" s="705" t="s">
        <v>207</v>
      </c>
      <c r="F27" s="705">
        <v>3</v>
      </c>
      <c r="G27" s="706">
        <v>4</v>
      </c>
    </row>
    <row r="28" spans="1:7" ht="15" customHeight="1">
      <c r="A28" s="753"/>
      <c r="B28" s="754" t="s">
        <v>852</v>
      </c>
      <c r="C28" s="753"/>
      <c r="D28" s="753"/>
      <c r="E28" s="755"/>
      <c r="F28" s="756">
        <v>21</v>
      </c>
      <c r="G28" s="757">
        <v>30</v>
      </c>
    </row>
    <row r="29" spans="1:7" ht="15" customHeight="1">
      <c r="B29" s="743" t="s">
        <v>857</v>
      </c>
    </row>
    <row r="30" spans="1:7" ht="15" customHeight="1">
      <c r="A30" s="744" t="s">
        <v>188</v>
      </c>
      <c r="B30" s="745" t="s">
        <v>189</v>
      </c>
      <c r="C30" s="746" t="s">
        <v>190</v>
      </c>
      <c r="D30" s="746" t="s">
        <v>191</v>
      </c>
      <c r="E30" s="746" t="s">
        <v>192</v>
      </c>
      <c r="F30" s="746" t="s">
        <v>193</v>
      </c>
      <c r="G30" s="747" t="s">
        <v>194</v>
      </c>
    </row>
    <row r="31" spans="1:7" ht="15" customHeight="1">
      <c r="A31" s="694" t="s">
        <v>149</v>
      </c>
      <c r="B31" s="695" t="s">
        <v>358</v>
      </c>
      <c r="C31" s="697" t="s">
        <v>197</v>
      </c>
      <c r="D31" s="697" t="s">
        <v>198</v>
      </c>
      <c r="E31" s="697" t="s">
        <v>199</v>
      </c>
      <c r="F31" s="697">
        <v>4</v>
      </c>
      <c r="G31" s="698">
        <v>4</v>
      </c>
    </row>
    <row r="32" spans="1:7" ht="15" customHeight="1">
      <c r="A32" s="703" t="s">
        <v>858</v>
      </c>
      <c r="B32" s="707" t="s">
        <v>363</v>
      </c>
      <c r="C32" s="705" t="s">
        <v>197</v>
      </c>
      <c r="D32" s="705" t="s">
        <v>198</v>
      </c>
      <c r="E32" s="705" t="s">
        <v>207</v>
      </c>
      <c r="F32" s="705">
        <v>3</v>
      </c>
      <c r="G32" s="706">
        <v>4</v>
      </c>
    </row>
    <row r="33" spans="1:7" ht="12.75">
      <c r="A33" s="703" t="s">
        <v>95</v>
      </c>
      <c r="B33" s="707" t="s">
        <v>368</v>
      </c>
      <c r="C33" s="705" t="s">
        <v>197</v>
      </c>
      <c r="D33" s="705" t="s">
        <v>198</v>
      </c>
      <c r="E33" s="705" t="s">
        <v>207</v>
      </c>
      <c r="F33" s="705">
        <v>3</v>
      </c>
      <c r="G33" s="706">
        <v>4</v>
      </c>
    </row>
    <row r="34" spans="1:7" ht="12.75">
      <c r="A34" s="703" t="s">
        <v>131</v>
      </c>
      <c r="B34" s="707" t="s">
        <v>373</v>
      </c>
      <c r="C34" s="705" t="s">
        <v>197</v>
      </c>
      <c r="D34" s="705" t="s">
        <v>198</v>
      </c>
      <c r="E34" s="705" t="s">
        <v>207</v>
      </c>
      <c r="F34" s="705">
        <v>3</v>
      </c>
      <c r="G34" s="706">
        <v>4</v>
      </c>
    </row>
    <row r="35" spans="1:7" ht="12.75">
      <c r="A35" s="703" t="s">
        <v>164</v>
      </c>
      <c r="B35" s="707" t="s">
        <v>374</v>
      </c>
      <c r="C35" s="705" t="s">
        <v>197</v>
      </c>
      <c r="D35" s="705" t="s">
        <v>198</v>
      </c>
      <c r="E35" s="705" t="s">
        <v>207</v>
      </c>
      <c r="F35" s="705">
        <v>3</v>
      </c>
      <c r="G35" s="706">
        <v>4</v>
      </c>
    </row>
    <row r="36" spans="1:7" ht="12.75">
      <c r="A36" s="703" t="s">
        <v>150</v>
      </c>
      <c r="B36" s="707" t="s">
        <v>379</v>
      </c>
      <c r="C36" s="705" t="s">
        <v>197</v>
      </c>
      <c r="D36" s="705" t="s">
        <v>198</v>
      </c>
      <c r="E36" s="705" t="s">
        <v>207</v>
      </c>
      <c r="F36" s="705">
        <v>3</v>
      </c>
      <c r="G36" s="706">
        <v>5</v>
      </c>
    </row>
    <row r="37" spans="1:7" ht="12.75">
      <c r="A37" s="703" t="s">
        <v>167</v>
      </c>
      <c r="B37" s="707" t="s">
        <v>380</v>
      </c>
      <c r="C37" s="705" t="s">
        <v>197</v>
      </c>
      <c r="D37" s="705" t="s">
        <v>198</v>
      </c>
      <c r="E37" s="705" t="s">
        <v>207</v>
      </c>
      <c r="F37" s="705">
        <v>3</v>
      </c>
      <c r="G37" s="706">
        <v>5</v>
      </c>
    </row>
    <row r="38" spans="1:7" ht="12.75">
      <c r="A38" s="753"/>
      <c r="B38" s="754" t="s">
        <v>852</v>
      </c>
      <c r="C38" s="753"/>
      <c r="D38" s="753"/>
      <c r="E38" s="755"/>
      <c r="F38" s="756">
        <v>22</v>
      </c>
      <c r="G38" s="757">
        <v>30</v>
      </c>
    </row>
    <row r="39" spans="1:7" ht="12.75">
      <c r="B39" s="743" t="s">
        <v>859</v>
      </c>
    </row>
    <row r="40" spans="1:7" ht="12.75">
      <c r="A40" s="744" t="s">
        <v>188</v>
      </c>
      <c r="B40" s="745" t="s">
        <v>189</v>
      </c>
      <c r="C40" s="746" t="s">
        <v>190</v>
      </c>
      <c r="D40" s="746" t="s">
        <v>191</v>
      </c>
      <c r="E40" s="746" t="s">
        <v>192</v>
      </c>
      <c r="F40" s="746" t="s">
        <v>193</v>
      </c>
      <c r="G40" s="747" t="s">
        <v>194</v>
      </c>
    </row>
    <row r="41" spans="1:7" ht="12.75">
      <c r="A41" s="694" t="s">
        <v>403</v>
      </c>
      <c r="B41" s="695" t="s">
        <v>404</v>
      </c>
      <c r="C41" s="697" t="s">
        <v>197</v>
      </c>
      <c r="D41" s="697" t="s">
        <v>198</v>
      </c>
      <c r="E41" s="697" t="s">
        <v>207</v>
      </c>
      <c r="F41" s="697">
        <v>3</v>
      </c>
      <c r="G41" s="698">
        <v>6</v>
      </c>
    </row>
    <row r="42" spans="1:7" ht="12.75">
      <c r="A42" s="703" t="s">
        <v>409</v>
      </c>
      <c r="B42" s="707" t="s">
        <v>410</v>
      </c>
      <c r="C42" s="705" t="s">
        <v>197</v>
      </c>
      <c r="D42" s="705" t="s">
        <v>198</v>
      </c>
      <c r="E42" s="705" t="s">
        <v>207</v>
      </c>
      <c r="F42" s="705">
        <v>3</v>
      </c>
      <c r="G42" s="706">
        <v>6</v>
      </c>
    </row>
    <row r="43" spans="1:7" ht="12.75">
      <c r="A43" s="703" t="s">
        <v>413</v>
      </c>
      <c r="B43" s="707" t="s">
        <v>414</v>
      </c>
      <c r="C43" s="705" t="s">
        <v>197</v>
      </c>
      <c r="D43" s="705" t="s">
        <v>198</v>
      </c>
      <c r="E43" s="705" t="s">
        <v>207</v>
      </c>
      <c r="F43" s="705">
        <v>3</v>
      </c>
      <c r="G43" s="706">
        <v>6</v>
      </c>
    </row>
    <row r="44" spans="1:7" ht="12.75">
      <c r="A44" s="703" t="s">
        <v>415</v>
      </c>
      <c r="B44" s="707" t="s">
        <v>416</v>
      </c>
      <c r="C44" s="705" t="s">
        <v>197</v>
      </c>
      <c r="D44" s="705" t="s">
        <v>198</v>
      </c>
      <c r="E44" s="705" t="s">
        <v>207</v>
      </c>
      <c r="F44" s="705">
        <v>3</v>
      </c>
      <c r="G44" s="706">
        <v>6</v>
      </c>
    </row>
    <row r="45" spans="1:7" ht="12.75">
      <c r="A45" s="703" t="s">
        <v>421</v>
      </c>
      <c r="B45" s="707" t="s">
        <v>422</v>
      </c>
      <c r="C45" s="705" t="s">
        <v>197</v>
      </c>
      <c r="D45" s="705" t="s">
        <v>198</v>
      </c>
      <c r="E45" s="705" t="s">
        <v>207</v>
      </c>
      <c r="F45" s="705">
        <v>3</v>
      </c>
      <c r="G45" s="706">
        <v>6</v>
      </c>
    </row>
    <row r="46" spans="1:7" ht="12.75">
      <c r="A46" s="753"/>
      <c r="B46" s="754" t="s">
        <v>852</v>
      </c>
      <c r="C46" s="753"/>
      <c r="D46" s="753"/>
      <c r="E46" s="755"/>
      <c r="F46" s="756">
        <v>15</v>
      </c>
      <c r="G46" s="757">
        <v>30</v>
      </c>
    </row>
    <row r="47" spans="1:7" ht="12.75">
      <c r="B47" s="743" t="s">
        <v>860</v>
      </c>
    </row>
    <row r="48" spans="1:7" ht="12.75">
      <c r="A48" s="744" t="s">
        <v>188</v>
      </c>
      <c r="B48" s="745" t="s">
        <v>189</v>
      </c>
      <c r="C48" s="746" t="s">
        <v>190</v>
      </c>
      <c r="D48" s="746" t="s">
        <v>191</v>
      </c>
      <c r="E48" s="746" t="s">
        <v>192</v>
      </c>
      <c r="F48" s="746" t="s">
        <v>193</v>
      </c>
      <c r="G48" s="747" t="s">
        <v>194</v>
      </c>
    </row>
    <row r="49" spans="1:7" ht="12.75">
      <c r="A49" s="694" t="s">
        <v>151</v>
      </c>
      <c r="B49" s="695" t="s">
        <v>469</v>
      </c>
      <c r="C49" s="697" t="s">
        <v>197</v>
      </c>
      <c r="D49" s="697" t="s">
        <v>198</v>
      </c>
      <c r="E49" s="697" t="s">
        <v>207</v>
      </c>
      <c r="F49" s="697">
        <v>3</v>
      </c>
      <c r="G49" s="698">
        <v>5</v>
      </c>
    </row>
    <row r="50" spans="1:7" ht="12.75">
      <c r="A50" s="703" t="s">
        <v>132</v>
      </c>
      <c r="B50" s="707" t="s">
        <v>470</v>
      </c>
      <c r="C50" s="705" t="s">
        <v>197</v>
      </c>
      <c r="D50" s="705" t="s">
        <v>198</v>
      </c>
      <c r="E50" s="705" t="s">
        <v>207</v>
      </c>
      <c r="F50" s="705">
        <v>3</v>
      </c>
      <c r="G50" s="706">
        <v>5</v>
      </c>
    </row>
    <row r="51" spans="1:7" ht="12.75">
      <c r="A51" s="703" t="s">
        <v>861</v>
      </c>
      <c r="B51" s="707" t="s">
        <v>471</v>
      </c>
      <c r="C51" s="705" t="s">
        <v>197</v>
      </c>
      <c r="D51" s="705" t="s">
        <v>198</v>
      </c>
      <c r="E51" s="705" t="s">
        <v>207</v>
      </c>
      <c r="F51" s="705">
        <v>3</v>
      </c>
      <c r="G51" s="706">
        <v>5</v>
      </c>
    </row>
    <row r="52" spans="1:7" ht="12.75">
      <c r="A52" s="703" t="s">
        <v>455</v>
      </c>
      <c r="B52" s="707" t="s">
        <v>473</v>
      </c>
      <c r="C52" s="705" t="s">
        <v>197</v>
      </c>
      <c r="D52" s="705" t="s">
        <v>198</v>
      </c>
      <c r="E52" s="705" t="s">
        <v>207</v>
      </c>
      <c r="F52" s="705">
        <v>3</v>
      </c>
      <c r="G52" s="706">
        <v>5</v>
      </c>
    </row>
    <row r="53" spans="1:7" ht="12.75">
      <c r="A53" s="703" t="s">
        <v>862</v>
      </c>
      <c r="B53" s="707" t="s">
        <v>475</v>
      </c>
      <c r="C53" s="705" t="s">
        <v>197</v>
      </c>
      <c r="D53" s="705" t="s">
        <v>198</v>
      </c>
      <c r="E53" s="705" t="s">
        <v>207</v>
      </c>
      <c r="F53" s="705">
        <v>3</v>
      </c>
      <c r="G53" s="706">
        <v>5</v>
      </c>
    </row>
    <row r="54" spans="1:7" ht="12.75">
      <c r="A54" s="703" t="s">
        <v>173</v>
      </c>
      <c r="B54" s="704"/>
      <c r="C54" s="705" t="s">
        <v>477</v>
      </c>
      <c r="D54" s="705" t="s">
        <v>198</v>
      </c>
      <c r="E54" s="705" t="s">
        <v>478</v>
      </c>
      <c r="F54" s="705">
        <v>0</v>
      </c>
      <c r="G54" s="706">
        <v>5</v>
      </c>
    </row>
    <row r="55" spans="1:7" ht="12.75">
      <c r="A55" s="753"/>
      <c r="B55" s="754" t="s">
        <v>852</v>
      </c>
      <c r="C55" s="753"/>
      <c r="D55" s="753"/>
      <c r="E55" s="755"/>
      <c r="F55" s="756">
        <v>15</v>
      </c>
      <c r="G55" s="757">
        <v>30</v>
      </c>
    </row>
    <row r="56" spans="1:7" ht="12.75">
      <c r="B56" s="743" t="s">
        <v>863</v>
      </c>
    </row>
    <row r="57" spans="1:7" ht="12.75">
      <c r="A57" s="744" t="s">
        <v>188</v>
      </c>
      <c r="B57" s="745" t="s">
        <v>189</v>
      </c>
      <c r="C57" s="746" t="s">
        <v>190</v>
      </c>
      <c r="D57" s="746" t="s">
        <v>191</v>
      </c>
      <c r="E57" s="746" t="s">
        <v>192</v>
      </c>
      <c r="F57" s="746" t="s">
        <v>193</v>
      </c>
      <c r="G57" s="747" t="s">
        <v>194</v>
      </c>
    </row>
    <row r="58" spans="1:7" ht="12.75">
      <c r="A58" s="694" t="s">
        <v>495</v>
      </c>
      <c r="B58" s="695" t="s">
        <v>496</v>
      </c>
      <c r="C58" s="697" t="s">
        <v>197</v>
      </c>
      <c r="D58" s="697" t="s">
        <v>198</v>
      </c>
      <c r="E58" s="697" t="s">
        <v>207</v>
      </c>
      <c r="F58" s="697">
        <v>3</v>
      </c>
      <c r="G58" s="698">
        <v>5</v>
      </c>
    </row>
    <row r="59" spans="1:7" ht="12.75">
      <c r="A59" s="703" t="s">
        <v>499</v>
      </c>
      <c r="B59" s="704"/>
      <c r="C59" s="705" t="s">
        <v>477</v>
      </c>
      <c r="D59" s="705" t="s">
        <v>198</v>
      </c>
      <c r="E59" s="705" t="s">
        <v>478</v>
      </c>
      <c r="F59" s="705">
        <v>0</v>
      </c>
      <c r="G59" s="706">
        <v>5</v>
      </c>
    </row>
    <row r="60" spans="1:7" ht="12.75">
      <c r="A60" s="703" t="s">
        <v>502</v>
      </c>
      <c r="B60" s="704"/>
      <c r="C60" s="705" t="s">
        <v>477</v>
      </c>
      <c r="D60" s="705" t="s">
        <v>198</v>
      </c>
      <c r="E60" s="705" t="s">
        <v>478</v>
      </c>
      <c r="F60" s="705">
        <v>0</v>
      </c>
      <c r="G60" s="706">
        <v>5</v>
      </c>
    </row>
    <row r="61" spans="1:7" ht="12.75">
      <c r="A61" s="703" t="s">
        <v>502</v>
      </c>
      <c r="B61" s="704"/>
      <c r="C61" s="705" t="s">
        <v>477</v>
      </c>
      <c r="D61" s="705" t="s">
        <v>198</v>
      </c>
      <c r="E61" s="705" t="s">
        <v>478</v>
      </c>
      <c r="F61" s="705">
        <v>0</v>
      </c>
      <c r="G61" s="706">
        <v>5</v>
      </c>
    </row>
    <row r="62" spans="1:7" ht="12.75">
      <c r="A62" s="703" t="s">
        <v>502</v>
      </c>
      <c r="B62" s="704"/>
      <c r="C62" s="705" t="s">
        <v>477</v>
      </c>
      <c r="D62" s="705" t="s">
        <v>198</v>
      </c>
      <c r="E62" s="705" t="s">
        <v>478</v>
      </c>
      <c r="F62" s="705">
        <v>0</v>
      </c>
      <c r="G62" s="706">
        <v>5</v>
      </c>
    </row>
    <row r="63" spans="1:7" ht="12.75">
      <c r="A63" s="703" t="s">
        <v>502</v>
      </c>
      <c r="B63" s="704"/>
      <c r="C63" s="705" t="s">
        <v>477</v>
      </c>
      <c r="D63" s="705" t="s">
        <v>198</v>
      </c>
      <c r="E63" s="705" t="s">
        <v>478</v>
      </c>
      <c r="F63" s="705">
        <v>0</v>
      </c>
      <c r="G63" s="706">
        <v>5</v>
      </c>
    </row>
    <row r="64" spans="1:7" ht="12.75">
      <c r="A64" s="753"/>
      <c r="B64" s="754" t="s">
        <v>852</v>
      </c>
      <c r="C64" s="753"/>
      <c r="D64" s="753"/>
      <c r="E64" s="755"/>
      <c r="F64" s="756">
        <v>3</v>
      </c>
      <c r="G64" s="757">
        <v>30</v>
      </c>
    </row>
    <row r="65" spans="1:7" ht="12.75">
      <c r="B65" s="743" t="s">
        <v>864</v>
      </c>
    </row>
    <row r="66" spans="1:7" ht="12.75">
      <c r="A66" s="744" t="s">
        <v>188</v>
      </c>
      <c r="B66" s="745" t="s">
        <v>189</v>
      </c>
      <c r="C66" s="746" t="s">
        <v>190</v>
      </c>
      <c r="D66" s="746" t="s">
        <v>191</v>
      </c>
      <c r="E66" s="746" t="s">
        <v>192</v>
      </c>
      <c r="F66" s="746" t="s">
        <v>193</v>
      </c>
      <c r="G66" s="747" t="s">
        <v>194</v>
      </c>
    </row>
    <row r="67" spans="1:7" ht="12.75">
      <c r="A67" s="694" t="s">
        <v>515</v>
      </c>
      <c r="B67" s="695" t="s">
        <v>516</v>
      </c>
      <c r="C67" s="697" t="s">
        <v>517</v>
      </c>
      <c r="D67" s="697" t="s">
        <v>198</v>
      </c>
      <c r="E67" s="697" t="s">
        <v>207</v>
      </c>
      <c r="F67" s="697">
        <v>3</v>
      </c>
      <c r="G67" s="698">
        <v>5</v>
      </c>
    </row>
    <row r="68" spans="1:7" ht="12.75">
      <c r="A68" s="703" t="s">
        <v>520</v>
      </c>
      <c r="B68" s="707" t="s">
        <v>521</v>
      </c>
      <c r="C68" s="705" t="s">
        <v>517</v>
      </c>
      <c r="D68" s="705" t="s">
        <v>198</v>
      </c>
      <c r="E68" s="705" t="s">
        <v>207</v>
      </c>
      <c r="F68" s="705">
        <v>3</v>
      </c>
      <c r="G68" s="706">
        <v>5</v>
      </c>
    </row>
    <row r="69" spans="1:7" ht="12.75">
      <c r="A69" s="703" t="s">
        <v>524</v>
      </c>
      <c r="B69" s="707" t="s">
        <v>525</v>
      </c>
      <c r="C69" s="705" t="s">
        <v>517</v>
      </c>
      <c r="D69" s="705" t="s">
        <v>198</v>
      </c>
      <c r="E69" s="705" t="s">
        <v>207</v>
      </c>
      <c r="F69" s="705">
        <v>3</v>
      </c>
      <c r="G69" s="706">
        <v>5</v>
      </c>
    </row>
    <row r="70" spans="1:7" ht="12.75">
      <c r="A70" s="703" t="s">
        <v>528</v>
      </c>
      <c r="B70" s="707" t="s">
        <v>529</v>
      </c>
      <c r="C70" s="705" t="s">
        <v>517</v>
      </c>
      <c r="D70" s="705" t="s">
        <v>198</v>
      </c>
      <c r="E70" s="705" t="s">
        <v>207</v>
      </c>
      <c r="F70" s="705">
        <v>3</v>
      </c>
      <c r="G70" s="706">
        <v>5</v>
      </c>
    </row>
    <row r="71" spans="1:7" ht="12.75">
      <c r="A71" s="703" t="s">
        <v>532</v>
      </c>
      <c r="B71" s="707" t="s">
        <v>533</v>
      </c>
      <c r="C71" s="705" t="s">
        <v>517</v>
      </c>
      <c r="D71" s="705" t="s">
        <v>198</v>
      </c>
      <c r="E71" s="705" t="s">
        <v>207</v>
      </c>
      <c r="F71" s="705">
        <v>3</v>
      </c>
      <c r="G71" s="706">
        <v>5</v>
      </c>
    </row>
    <row r="72" spans="1:7" ht="12.75">
      <c r="A72" s="703" t="s">
        <v>536</v>
      </c>
      <c r="B72" s="707" t="s">
        <v>537</v>
      </c>
      <c r="C72" s="705" t="s">
        <v>517</v>
      </c>
      <c r="D72" s="705" t="s">
        <v>198</v>
      </c>
      <c r="E72" s="705" t="s">
        <v>207</v>
      </c>
      <c r="F72" s="705">
        <v>3</v>
      </c>
      <c r="G72" s="706">
        <v>5</v>
      </c>
    </row>
    <row r="73" spans="1:7" ht="12.75">
      <c r="A73" s="703" t="s">
        <v>540</v>
      </c>
      <c r="B73" s="707" t="s">
        <v>541</v>
      </c>
      <c r="C73" s="705" t="s">
        <v>517</v>
      </c>
      <c r="D73" s="705" t="s">
        <v>198</v>
      </c>
      <c r="E73" s="705" t="s">
        <v>207</v>
      </c>
      <c r="F73" s="778">
        <v>3</v>
      </c>
      <c r="G73" s="706">
        <v>5</v>
      </c>
    </row>
    <row r="74" spans="1:7" ht="12.75">
      <c r="A74" s="703" t="s">
        <v>544</v>
      </c>
      <c r="B74" s="707" t="s">
        <v>545</v>
      </c>
      <c r="C74" s="705" t="s">
        <v>517</v>
      </c>
      <c r="D74" s="705" t="s">
        <v>198</v>
      </c>
      <c r="E74" s="705" t="s">
        <v>207</v>
      </c>
      <c r="F74" s="705">
        <v>3</v>
      </c>
      <c r="G74" s="706">
        <v>5</v>
      </c>
    </row>
    <row r="75" spans="1:7" ht="12.75">
      <c r="A75" s="703" t="s">
        <v>548</v>
      </c>
      <c r="B75" s="707" t="s">
        <v>549</v>
      </c>
      <c r="C75" s="705" t="s">
        <v>517</v>
      </c>
      <c r="D75" s="705" t="s">
        <v>198</v>
      </c>
      <c r="E75" s="705" t="s">
        <v>207</v>
      </c>
      <c r="F75" s="705">
        <v>3</v>
      </c>
      <c r="G75" s="706">
        <v>5</v>
      </c>
    </row>
    <row r="76" spans="1:7" ht="12.75">
      <c r="A76" s="703" t="s">
        <v>552</v>
      </c>
      <c r="B76" s="707" t="s">
        <v>553</v>
      </c>
      <c r="C76" s="705" t="s">
        <v>517</v>
      </c>
      <c r="D76" s="705" t="s">
        <v>198</v>
      </c>
      <c r="E76" s="705" t="s">
        <v>207</v>
      </c>
      <c r="F76" s="705">
        <v>3</v>
      </c>
      <c r="G76" s="706">
        <v>5</v>
      </c>
    </row>
    <row r="77" spans="1:7" ht="12.75">
      <c r="A77" s="703" t="s">
        <v>556</v>
      </c>
      <c r="B77" s="707" t="s">
        <v>557</v>
      </c>
      <c r="C77" s="705" t="s">
        <v>517</v>
      </c>
      <c r="D77" s="705" t="s">
        <v>198</v>
      </c>
      <c r="E77" s="705" t="s">
        <v>207</v>
      </c>
      <c r="F77" s="705">
        <v>3</v>
      </c>
      <c r="G77" s="706">
        <v>5</v>
      </c>
    </row>
    <row r="78" spans="1:7" ht="12.75">
      <c r="A78" s="703" t="s">
        <v>558</v>
      </c>
      <c r="B78" s="707" t="s">
        <v>559</v>
      </c>
      <c r="C78" s="705" t="s">
        <v>517</v>
      </c>
      <c r="D78" s="705" t="s">
        <v>198</v>
      </c>
      <c r="E78" s="705" t="s">
        <v>207</v>
      </c>
      <c r="F78" s="705">
        <v>3</v>
      </c>
      <c r="G78" s="706">
        <v>5</v>
      </c>
    </row>
    <row r="79" spans="1:7" ht="12.75">
      <c r="A79" s="703" t="s">
        <v>560</v>
      </c>
      <c r="B79" s="707" t="s">
        <v>561</v>
      </c>
      <c r="C79" s="705" t="s">
        <v>517</v>
      </c>
      <c r="D79" s="705" t="s">
        <v>198</v>
      </c>
      <c r="E79" s="705" t="s">
        <v>207</v>
      </c>
      <c r="F79" s="705">
        <v>3</v>
      </c>
      <c r="G79" s="706">
        <v>5</v>
      </c>
    </row>
    <row r="80" spans="1:7" ht="12.75">
      <c r="A80" s="703" t="s">
        <v>562</v>
      </c>
      <c r="B80" s="707" t="s">
        <v>563</v>
      </c>
      <c r="C80" s="705" t="s">
        <v>517</v>
      </c>
      <c r="D80" s="705" t="s">
        <v>198</v>
      </c>
      <c r="E80" s="705" t="s">
        <v>207</v>
      </c>
      <c r="F80" s="705">
        <v>3</v>
      </c>
      <c r="G80" s="706">
        <v>5</v>
      </c>
    </row>
    <row r="81" spans="1:7" ht="12.75">
      <c r="A81" s="703" t="s">
        <v>564</v>
      </c>
      <c r="B81" s="707" t="s">
        <v>565</v>
      </c>
      <c r="C81" s="705" t="s">
        <v>517</v>
      </c>
      <c r="D81" s="705" t="s">
        <v>198</v>
      </c>
      <c r="E81" s="705" t="s">
        <v>207</v>
      </c>
      <c r="F81" s="705">
        <v>3</v>
      </c>
      <c r="G81" s="706">
        <v>5</v>
      </c>
    </row>
    <row r="82" spans="1:7" ht="12.75">
      <c r="A82" s="703" t="s">
        <v>566</v>
      </c>
      <c r="B82" s="707" t="s">
        <v>567</v>
      </c>
      <c r="C82" s="705" t="s">
        <v>517</v>
      </c>
      <c r="D82" s="705" t="s">
        <v>198</v>
      </c>
      <c r="E82" s="705" t="s">
        <v>207</v>
      </c>
      <c r="F82" s="705">
        <v>3</v>
      </c>
      <c r="G82" s="706">
        <v>5</v>
      </c>
    </row>
    <row r="83" spans="1:7" ht="12.75">
      <c r="A83" s="703" t="s">
        <v>568</v>
      </c>
      <c r="B83" s="707" t="s">
        <v>569</v>
      </c>
      <c r="C83" s="705" t="s">
        <v>517</v>
      </c>
      <c r="D83" s="705" t="s">
        <v>198</v>
      </c>
      <c r="E83" s="705" t="s">
        <v>207</v>
      </c>
      <c r="F83" s="705">
        <v>3</v>
      </c>
      <c r="G83" s="706">
        <v>5</v>
      </c>
    </row>
    <row r="84" spans="1:7" ht="12.75">
      <c r="A84" s="703" t="s">
        <v>570</v>
      </c>
      <c r="B84" s="707" t="s">
        <v>571</v>
      </c>
      <c r="C84" s="705" t="s">
        <v>517</v>
      </c>
      <c r="D84" s="705" t="s">
        <v>198</v>
      </c>
      <c r="E84" s="705" t="s">
        <v>207</v>
      </c>
      <c r="F84" s="705">
        <v>3</v>
      </c>
      <c r="G84" s="706">
        <v>5</v>
      </c>
    </row>
    <row r="85" spans="1:7" ht="12.75">
      <c r="A85" s="703" t="s">
        <v>572</v>
      </c>
      <c r="B85" s="707" t="s">
        <v>573</v>
      </c>
      <c r="C85" s="705" t="s">
        <v>517</v>
      </c>
      <c r="D85" s="705" t="s">
        <v>198</v>
      </c>
      <c r="E85" s="705" t="s">
        <v>207</v>
      </c>
      <c r="F85" s="705">
        <v>3</v>
      </c>
      <c r="G85" s="706">
        <v>5</v>
      </c>
    </row>
    <row r="86" spans="1:7" ht="12.75">
      <c r="A86" s="703" t="s">
        <v>574</v>
      </c>
      <c r="B86" s="707" t="s">
        <v>575</v>
      </c>
      <c r="C86" s="705" t="s">
        <v>517</v>
      </c>
      <c r="D86" s="705" t="s">
        <v>198</v>
      </c>
      <c r="E86" s="705" t="s">
        <v>207</v>
      </c>
      <c r="F86" s="705">
        <v>3</v>
      </c>
      <c r="G86" s="706">
        <v>5</v>
      </c>
    </row>
    <row r="87" spans="1:7" ht="12.75">
      <c r="A87" s="703" t="s">
        <v>576</v>
      </c>
      <c r="B87" s="707" t="s">
        <v>577</v>
      </c>
      <c r="C87" s="705" t="s">
        <v>517</v>
      </c>
      <c r="D87" s="705" t="s">
        <v>198</v>
      </c>
      <c r="E87" s="705" t="s">
        <v>207</v>
      </c>
      <c r="F87" s="705">
        <v>3</v>
      </c>
      <c r="G87" s="706">
        <v>5</v>
      </c>
    </row>
    <row r="88" spans="1:7" ht="12.75">
      <c r="A88" s="703" t="s">
        <v>578</v>
      </c>
      <c r="B88" s="707" t="s">
        <v>579</v>
      </c>
      <c r="C88" s="705" t="s">
        <v>517</v>
      </c>
      <c r="D88" s="705" t="s">
        <v>198</v>
      </c>
      <c r="E88" s="705" t="s">
        <v>207</v>
      </c>
      <c r="F88" s="705">
        <v>3</v>
      </c>
      <c r="G88" s="706">
        <v>5</v>
      </c>
    </row>
    <row r="89" spans="1:7" ht="12.75">
      <c r="A89" s="703" t="s">
        <v>582</v>
      </c>
      <c r="B89" s="707" t="s">
        <v>583</v>
      </c>
      <c r="C89" s="705" t="s">
        <v>517</v>
      </c>
      <c r="D89" s="705" t="s">
        <v>198</v>
      </c>
      <c r="E89" s="705" t="s">
        <v>207</v>
      </c>
      <c r="F89" s="705">
        <v>3</v>
      </c>
      <c r="G89" s="706">
        <v>5</v>
      </c>
    </row>
    <row r="90" spans="1:7" ht="12.75">
      <c r="A90" s="703" t="s">
        <v>586</v>
      </c>
      <c r="B90" s="707" t="s">
        <v>587</v>
      </c>
      <c r="C90" s="705" t="s">
        <v>517</v>
      </c>
      <c r="D90" s="705" t="s">
        <v>198</v>
      </c>
      <c r="E90" s="705" t="s">
        <v>207</v>
      </c>
      <c r="F90" s="705">
        <v>3</v>
      </c>
      <c r="G90" s="706">
        <v>5</v>
      </c>
    </row>
    <row r="91" spans="1:7" ht="12.75">
      <c r="A91" s="703" t="s">
        <v>590</v>
      </c>
      <c r="B91" s="707" t="s">
        <v>591</v>
      </c>
      <c r="C91" s="705" t="s">
        <v>517</v>
      </c>
      <c r="D91" s="705" t="s">
        <v>198</v>
      </c>
      <c r="E91" s="705" t="s">
        <v>207</v>
      </c>
      <c r="F91" s="705">
        <v>3</v>
      </c>
      <c r="G91" s="706">
        <v>5</v>
      </c>
    </row>
    <row r="92" spans="1:7" ht="12.75">
      <c r="A92" s="703" t="s">
        <v>594</v>
      </c>
      <c r="B92" s="707" t="s">
        <v>595</v>
      </c>
      <c r="C92" s="705" t="s">
        <v>517</v>
      </c>
      <c r="D92" s="705" t="s">
        <v>198</v>
      </c>
      <c r="E92" s="705" t="s">
        <v>207</v>
      </c>
      <c r="F92" s="705">
        <v>3</v>
      </c>
      <c r="G92" s="706">
        <v>5</v>
      </c>
    </row>
    <row r="93" spans="1:7" ht="12.75">
      <c r="A93" s="703" t="s">
        <v>597</v>
      </c>
      <c r="B93" s="707" t="s">
        <v>598</v>
      </c>
      <c r="C93" s="705" t="s">
        <v>517</v>
      </c>
      <c r="D93" s="705" t="s">
        <v>198</v>
      </c>
      <c r="E93" s="705" t="s">
        <v>207</v>
      </c>
      <c r="F93" s="705">
        <v>3</v>
      </c>
      <c r="G93" s="706">
        <v>5</v>
      </c>
    </row>
    <row r="94" spans="1:7" ht="12.75">
      <c r="A94" s="703" t="s">
        <v>600</v>
      </c>
      <c r="B94" s="707" t="s">
        <v>601</v>
      </c>
      <c r="C94" s="705" t="s">
        <v>517</v>
      </c>
      <c r="D94" s="705" t="s">
        <v>198</v>
      </c>
      <c r="E94" s="705" t="s">
        <v>207</v>
      </c>
      <c r="F94" s="705">
        <v>3</v>
      </c>
      <c r="G94" s="706">
        <v>5</v>
      </c>
    </row>
    <row r="95" spans="1:7" ht="12.75">
      <c r="A95" s="703" t="s">
        <v>452</v>
      </c>
      <c r="B95" s="707" t="s">
        <v>603</v>
      </c>
      <c r="C95" s="705" t="s">
        <v>517</v>
      </c>
      <c r="D95" s="705" t="s">
        <v>198</v>
      </c>
      <c r="E95" s="705" t="s">
        <v>207</v>
      </c>
      <c r="F95" s="705">
        <v>3</v>
      </c>
      <c r="G95" s="706">
        <v>5</v>
      </c>
    </row>
    <row r="96" spans="1:7" ht="12.75">
      <c r="A96" s="703" t="s">
        <v>605</v>
      </c>
      <c r="B96" s="707" t="s">
        <v>606</v>
      </c>
      <c r="C96" s="705" t="s">
        <v>517</v>
      </c>
      <c r="D96" s="705" t="s">
        <v>198</v>
      </c>
      <c r="E96" s="705" t="s">
        <v>207</v>
      </c>
      <c r="F96" s="705">
        <v>3</v>
      </c>
      <c r="G96" s="706">
        <v>5</v>
      </c>
    </row>
    <row r="97" spans="1:7" ht="12.75">
      <c r="A97" s="703" t="s">
        <v>457</v>
      </c>
      <c r="B97" s="707" t="s">
        <v>608</v>
      </c>
      <c r="C97" s="705" t="s">
        <v>517</v>
      </c>
      <c r="D97" s="705" t="s">
        <v>198</v>
      </c>
      <c r="E97" s="705" t="s">
        <v>207</v>
      </c>
      <c r="F97" s="705">
        <v>3</v>
      </c>
      <c r="G97" s="706">
        <v>5</v>
      </c>
    </row>
    <row r="98" spans="1:7" ht="12.75">
      <c r="A98" s="753"/>
      <c r="B98" s="754" t="s">
        <v>852</v>
      </c>
      <c r="C98" s="753"/>
      <c r="D98" s="753"/>
      <c r="E98" s="755"/>
      <c r="F98" s="756">
        <v>93</v>
      </c>
      <c r="G98" s="757">
        <v>155</v>
      </c>
    </row>
    <row r="99" spans="1:7" ht="12.75">
      <c r="B99" s="743" t="s">
        <v>865</v>
      </c>
    </row>
    <row r="100" spans="1:7" ht="12.75">
      <c r="A100" s="744" t="s">
        <v>188</v>
      </c>
      <c r="B100" s="745" t="s">
        <v>189</v>
      </c>
      <c r="C100" s="746" t="s">
        <v>190</v>
      </c>
      <c r="D100" s="746" t="s">
        <v>191</v>
      </c>
      <c r="E100" s="746" t="s">
        <v>192</v>
      </c>
      <c r="F100" s="746" t="s">
        <v>193</v>
      </c>
      <c r="G100" s="747" t="s">
        <v>194</v>
      </c>
    </row>
    <row r="101" spans="1:7" ht="12.75">
      <c r="A101" s="694" t="s">
        <v>615</v>
      </c>
      <c r="B101" s="695" t="s">
        <v>616</v>
      </c>
      <c r="C101" s="697" t="s">
        <v>197</v>
      </c>
      <c r="D101" s="697" t="s">
        <v>198</v>
      </c>
      <c r="E101" s="697" t="s">
        <v>617</v>
      </c>
      <c r="F101" s="697">
        <v>4</v>
      </c>
      <c r="G101" s="698">
        <v>10</v>
      </c>
    </row>
    <row r="102" spans="1:7" ht="12.75">
      <c r="A102" s="703" t="s">
        <v>499</v>
      </c>
      <c r="B102" s="704"/>
      <c r="C102" s="705" t="s">
        <v>477</v>
      </c>
      <c r="D102" s="705" t="s">
        <v>198</v>
      </c>
      <c r="E102" s="705" t="s">
        <v>478</v>
      </c>
      <c r="F102" s="705">
        <v>0</v>
      </c>
      <c r="G102" s="706">
        <v>5</v>
      </c>
    </row>
    <row r="103" spans="1:7" ht="12.75">
      <c r="A103" s="703" t="s">
        <v>502</v>
      </c>
      <c r="B103" s="704"/>
      <c r="C103" s="705" t="s">
        <v>477</v>
      </c>
      <c r="D103" s="705" t="s">
        <v>198</v>
      </c>
      <c r="E103" s="705" t="s">
        <v>478</v>
      </c>
      <c r="F103" s="705">
        <v>0</v>
      </c>
      <c r="G103" s="706">
        <v>5</v>
      </c>
    </row>
    <row r="104" spans="1:7" ht="12.75">
      <c r="A104" s="703" t="s">
        <v>502</v>
      </c>
      <c r="B104" s="704"/>
      <c r="C104" s="705" t="s">
        <v>477</v>
      </c>
      <c r="D104" s="705" t="s">
        <v>198</v>
      </c>
      <c r="E104" s="705" t="s">
        <v>478</v>
      </c>
      <c r="F104" s="705">
        <v>0</v>
      </c>
      <c r="G104" s="706">
        <v>5</v>
      </c>
    </row>
    <row r="105" spans="1:7" ht="12.75">
      <c r="A105" s="703" t="s">
        <v>502</v>
      </c>
      <c r="B105" s="704"/>
      <c r="C105" s="705" t="s">
        <v>477</v>
      </c>
      <c r="D105" s="705" t="s">
        <v>198</v>
      </c>
      <c r="E105" s="705" t="s">
        <v>478</v>
      </c>
      <c r="F105" s="705">
        <v>0</v>
      </c>
      <c r="G105" s="706">
        <v>5</v>
      </c>
    </row>
    <row r="106" spans="1:7" ht="12.75">
      <c r="A106" s="753"/>
      <c r="B106" s="754" t="s">
        <v>852</v>
      </c>
      <c r="C106" s="753"/>
      <c r="D106" s="753"/>
      <c r="E106" s="755"/>
      <c r="F106" s="756">
        <v>4</v>
      </c>
      <c r="G106" s="757">
        <v>30</v>
      </c>
    </row>
    <row r="107" spans="1:7" ht="12.75">
      <c r="B107" s="743" t="s">
        <v>866</v>
      </c>
    </row>
    <row r="108" spans="1:7" ht="12.75">
      <c r="A108" s="744" t="s">
        <v>188</v>
      </c>
      <c r="B108" s="745" t="s">
        <v>189</v>
      </c>
      <c r="C108" s="746" t="s">
        <v>190</v>
      </c>
      <c r="D108" s="746" t="s">
        <v>191</v>
      </c>
      <c r="E108" s="746" t="s">
        <v>192</v>
      </c>
      <c r="F108" s="746" t="s">
        <v>193</v>
      </c>
      <c r="G108" s="747" t="s">
        <v>194</v>
      </c>
    </row>
    <row r="109" spans="1:7" ht="12.75">
      <c r="A109" s="694" t="s">
        <v>628</v>
      </c>
      <c r="B109" s="695" t="s">
        <v>629</v>
      </c>
      <c r="C109" s="697" t="s">
        <v>517</v>
      </c>
      <c r="D109" s="697" t="s">
        <v>198</v>
      </c>
      <c r="E109" s="697" t="s">
        <v>207</v>
      </c>
      <c r="F109" s="697">
        <v>3</v>
      </c>
      <c r="G109" s="698">
        <v>5</v>
      </c>
    </row>
    <row r="110" spans="1:7" ht="12.75">
      <c r="A110" s="703" t="s">
        <v>631</v>
      </c>
      <c r="B110" s="707" t="s">
        <v>632</v>
      </c>
      <c r="C110" s="705" t="s">
        <v>517</v>
      </c>
      <c r="D110" s="705" t="s">
        <v>198</v>
      </c>
      <c r="E110" s="705" t="s">
        <v>207</v>
      </c>
      <c r="F110" s="705">
        <v>3</v>
      </c>
      <c r="G110" s="706">
        <v>5</v>
      </c>
    </row>
    <row r="111" spans="1:7" ht="12.75">
      <c r="A111" s="703" t="s">
        <v>124</v>
      </c>
      <c r="B111" s="707" t="s">
        <v>637</v>
      </c>
      <c r="C111" s="705" t="s">
        <v>517</v>
      </c>
      <c r="D111" s="705" t="s">
        <v>198</v>
      </c>
      <c r="E111" s="705" t="s">
        <v>207</v>
      </c>
      <c r="F111" s="705">
        <v>3</v>
      </c>
      <c r="G111" s="706">
        <v>5</v>
      </c>
    </row>
    <row r="112" spans="1:7" ht="12.75">
      <c r="A112" s="703" t="s">
        <v>639</v>
      </c>
      <c r="B112" s="707" t="s">
        <v>641</v>
      </c>
      <c r="C112" s="705" t="s">
        <v>517</v>
      </c>
      <c r="D112" s="705" t="s">
        <v>198</v>
      </c>
      <c r="E112" s="705" t="s">
        <v>207</v>
      </c>
      <c r="F112" s="705">
        <v>3</v>
      </c>
      <c r="G112" s="706">
        <v>5</v>
      </c>
    </row>
    <row r="113" spans="1:7" ht="12.75">
      <c r="A113" s="703" t="s">
        <v>133</v>
      </c>
      <c r="B113" s="707" t="s">
        <v>643</v>
      </c>
      <c r="C113" s="705" t="s">
        <v>517</v>
      </c>
      <c r="D113" s="705" t="s">
        <v>198</v>
      </c>
      <c r="E113" s="705" t="s">
        <v>207</v>
      </c>
      <c r="F113" s="705">
        <v>3</v>
      </c>
      <c r="G113" s="706">
        <v>5</v>
      </c>
    </row>
    <row r="114" spans="1:7" ht="12.75">
      <c r="A114" s="703" t="s">
        <v>646</v>
      </c>
      <c r="B114" s="707" t="s">
        <v>647</v>
      </c>
      <c r="C114" s="705" t="s">
        <v>517</v>
      </c>
      <c r="D114" s="705" t="s">
        <v>198</v>
      </c>
      <c r="E114" s="705" t="s">
        <v>207</v>
      </c>
      <c r="F114" s="705">
        <v>3</v>
      </c>
      <c r="G114" s="706">
        <v>5</v>
      </c>
    </row>
    <row r="115" spans="1:7" ht="12.75">
      <c r="A115" s="703" t="s">
        <v>650</v>
      </c>
      <c r="B115" s="707" t="s">
        <v>651</v>
      </c>
      <c r="C115" s="705" t="s">
        <v>517</v>
      </c>
      <c r="D115" s="705" t="s">
        <v>198</v>
      </c>
      <c r="E115" s="705" t="s">
        <v>207</v>
      </c>
      <c r="F115" s="705">
        <v>3</v>
      </c>
      <c r="G115" s="706">
        <v>5</v>
      </c>
    </row>
    <row r="116" spans="1:7" ht="12.75">
      <c r="A116" s="703" t="s">
        <v>654</v>
      </c>
      <c r="B116" s="707" t="s">
        <v>655</v>
      </c>
      <c r="C116" s="705" t="s">
        <v>517</v>
      </c>
      <c r="D116" s="705" t="s">
        <v>198</v>
      </c>
      <c r="E116" s="705" t="s">
        <v>207</v>
      </c>
      <c r="F116" s="705">
        <v>3</v>
      </c>
      <c r="G116" s="706">
        <v>5</v>
      </c>
    </row>
    <row r="117" spans="1:7" ht="12.75">
      <c r="A117" s="703" t="s">
        <v>123</v>
      </c>
      <c r="B117" s="707" t="s">
        <v>658</v>
      </c>
      <c r="C117" s="705" t="s">
        <v>517</v>
      </c>
      <c r="D117" s="705" t="s">
        <v>198</v>
      </c>
      <c r="E117" s="705" t="s">
        <v>207</v>
      </c>
      <c r="F117" s="705">
        <v>3</v>
      </c>
      <c r="G117" s="706">
        <v>5</v>
      </c>
    </row>
    <row r="118" spans="1:7" ht="12.75">
      <c r="A118" s="703" t="s">
        <v>661</v>
      </c>
      <c r="B118" s="707" t="s">
        <v>662</v>
      </c>
      <c r="C118" s="705" t="s">
        <v>517</v>
      </c>
      <c r="D118" s="705" t="s">
        <v>198</v>
      </c>
      <c r="E118" s="705" t="s">
        <v>207</v>
      </c>
      <c r="F118" s="705">
        <v>3</v>
      </c>
      <c r="G118" s="706">
        <v>5</v>
      </c>
    </row>
    <row r="119" spans="1:7" ht="12.75">
      <c r="A119" s="703" t="s">
        <v>665</v>
      </c>
      <c r="B119" s="707" t="s">
        <v>666</v>
      </c>
      <c r="C119" s="705" t="s">
        <v>517</v>
      </c>
      <c r="D119" s="705" t="s">
        <v>198</v>
      </c>
      <c r="E119" s="705" t="s">
        <v>207</v>
      </c>
      <c r="F119" s="705">
        <v>3</v>
      </c>
      <c r="G119" s="706">
        <v>5</v>
      </c>
    </row>
    <row r="120" spans="1:7" ht="12.75">
      <c r="A120" s="703" t="s">
        <v>155</v>
      </c>
      <c r="B120" s="707" t="s">
        <v>670</v>
      </c>
      <c r="C120" s="705" t="s">
        <v>517</v>
      </c>
      <c r="D120" s="705" t="s">
        <v>198</v>
      </c>
      <c r="E120" s="705" t="s">
        <v>207</v>
      </c>
      <c r="F120" s="705">
        <v>3</v>
      </c>
      <c r="G120" s="706">
        <v>5</v>
      </c>
    </row>
    <row r="121" spans="1:7" ht="12.75">
      <c r="A121" s="703" t="s">
        <v>673</v>
      </c>
      <c r="B121" s="707" t="s">
        <v>674</v>
      </c>
      <c r="C121" s="705" t="s">
        <v>517</v>
      </c>
      <c r="D121" s="705" t="s">
        <v>198</v>
      </c>
      <c r="E121" s="705" t="s">
        <v>207</v>
      </c>
      <c r="F121" s="705">
        <v>3</v>
      </c>
      <c r="G121" s="706">
        <v>5</v>
      </c>
    </row>
    <row r="122" spans="1:7" ht="12.75">
      <c r="A122" s="703" t="s">
        <v>168</v>
      </c>
      <c r="B122" s="707" t="s">
        <v>679</v>
      </c>
      <c r="C122" s="705" t="s">
        <v>517</v>
      </c>
      <c r="D122" s="705" t="s">
        <v>198</v>
      </c>
      <c r="E122" s="705" t="s">
        <v>207</v>
      </c>
      <c r="F122" s="705">
        <v>3</v>
      </c>
      <c r="G122" s="706">
        <v>5</v>
      </c>
    </row>
    <row r="123" spans="1:7" ht="12.75">
      <c r="A123" s="703" t="s">
        <v>72</v>
      </c>
      <c r="B123" s="707" t="s">
        <v>683</v>
      </c>
      <c r="C123" s="705" t="s">
        <v>517</v>
      </c>
      <c r="D123" s="705" t="s">
        <v>198</v>
      </c>
      <c r="E123" s="705" t="s">
        <v>207</v>
      </c>
      <c r="F123" s="705">
        <v>3</v>
      </c>
      <c r="G123" s="706">
        <v>5</v>
      </c>
    </row>
    <row r="124" spans="1:7" ht="12.75">
      <c r="A124" s="703" t="s">
        <v>153</v>
      </c>
      <c r="B124" s="707" t="s">
        <v>686</v>
      </c>
      <c r="C124" s="705" t="s">
        <v>517</v>
      </c>
      <c r="D124" s="705" t="s">
        <v>198</v>
      </c>
      <c r="E124" s="705" t="s">
        <v>207</v>
      </c>
      <c r="F124" s="705">
        <v>3</v>
      </c>
      <c r="G124" s="706">
        <v>5</v>
      </c>
    </row>
    <row r="125" spans="1:7" ht="12.75">
      <c r="A125" s="703" t="s">
        <v>154</v>
      </c>
      <c r="B125" s="707" t="s">
        <v>688</v>
      </c>
      <c r="C125" s="705" t="s">
        <v>517</v>
      </c>
      <c r="D125" s="705" t="s">
        <v>198</v>
      </c>
      <c r="E125" s="705" t="s">
        <v>207</v>
      </c>
      <c r="F125" s="705">
        <v>3</v>
      </c>
      <c r="G125" s="706">
        <v>5</v>
      </c>
    </row>
    <row r="126" spans="1:7" ht="12.75">
      <c r="A126" s="703" t="s">
        <v>691</v>
      </c>
      <c r="B126" s="707" t="s">
        <v>692</v>
      </c>
      <c r="C126" s="705" t="s">
        <v>517</v>
      </c>
      <c r="D126" s="705" t="s">
        <v>198</v>
      </c>
      <c r="E126" s="705" t="s">
        <v>207</v>
      </c>
      <c r="F126" s="705">
        <v>3</v>
      </c>
      <c r="G126" s="706">
        <v>5</v>
      </c>
    </row>
    <row r="127" spans="1:7" ht="12.75">
      <c r="A127" s="703" t="s">
        <v>693</v>
      </c>
      <c r="B127" s="707" t="s">
        <v>694</v>
      </c>
      <c r="C127" s="705" t="s">
        <v>517</v>
      </c>
      <c r="D127" s="705" t="s">
        <v>198</v>
      </c>
      <c r="E127" s="705" t="s">
        <v>207</v>
      </c>
      <c r="F127" s="705">
        <v>3</v>
      </c>
      <c r="G127" s="706">
        <v>5</v>
      </c>
    </row>
    <row r="128" spans="1:7" ht="12.75">
      <c r="A128" s="703" t="s">
        <v>695</v>
      </c>
      <c r="B128" s="707" t="s">
        <v>696</v>
      </c>
      <c r="C128" s="705" t="s">
        <v>517</v>
      </c>
      <c r="D128" s="705" t="s">
        <v>198</v>
      </c>
      <c r="E128" s="705" t="s">
        <v>207</v>
      </c>
      <c r="F128" s="705">
        <v>3</v>
      </c>
      <c r="G128" s="706">
        <v>5</v>
      </c>
    </row>
    <row r="129" spans="1:7" ht="12.75">
      <c r="A129" s="703" t="s">
        <v>73</v>
      </c>
      <c r="B129" s="707" t="s">
        <v>697</v>
      </c>
      <c r="C129" s="705" t="s">
        <v>517</v>
      </c>
      <c r="D129" s="705" t="s">
        <v>198</v>
      </c>
      <c r="E129" s="705" t="s">
        <v>207</v>
      </c>
      <c r="F129" s="705">
        <v>3</v>
      </c>
      <c r="G129" s="706">
        <v>5</v>
      </c>
    </row>
    <row r="130" spans="1:7" ht="12.75">
      <c r="A130" s="703" t="s">
        <v>152</v>
      </c>
      <c r="B130" s="707" t="s">
        <v>698</v>
      </c>
      <c r="C130" s="705" t="s">
        <v>517</v>
      </c>
      <c r="D130" s="705" t="s">
        <v>198</v>
      </c>
      <c r="E130" s="705" t="s">
        <v>207</v>
      </c>
      <c r="F130" s="705">
        <v>3</v>
      </c>
      <c r="G130" s="706">
        <v>5</v>
      </c>
    </row>
    <row r="131" spans="1:7" ht="12.75">
      <c r="A131" s="703" t="s">
        <v>699</v>
      </c>
      <c r="B131" s="707" t="s">
        <v>700</v>
      </c>
      <c r="C131" s="705" t="s">
        <v>517</v>
      </c>
      <c r="D131" s="705" t="s">
        <v>198</v>
      </c>
      <c r="E131" s="705" t="s">
        <v>207</v>
      </c>
      <c r="F131" s="705">
        <v>3</v>
      </c>
      <c r="G131" s="706">
        <v>5</v>
      </c>
    </row>
    <row r="132" spans="1:7" ht="12.75">
      <c r="A132" s="703" t="s">
        <v>701</v>
      </c>
      <c r="B132" s="707" t="s">
        <v>702</v>
      </c>
      <c r="C132" s="705" t="s">
        <v>517</v>
      </c>
      <c r="D132" s="705" t="s">
        <v>198</v>
      </c>
      <c r="E132" s="705" t="s">
        <v>207</v>
      </c>
      <c r="F132" s="705">
        <v>3</v>
      </c>
      <c r="G132" s="706">
        <v>5</v>
      </c>
    </row>
    <row r="133" spans="1:7" ht="12.75">
      <c r="A133" s="703" t="s">
        <v>704</v>
      </c>
      <c r="B133" s="707" t="s">
        <v>705</v>
      </c>
      <c r="C133" s="705" t="s">
        <v>517</v>
      </c>
      <c r="D133" s="705" t="s">
        <v>198</v>
      </c>
      <c r="E133" s="705" t="s">
        <v>706</v>
      </c>
      <c r="F133" s="705">
        <v>10</v>
      </c>
      <c r="G133" s="706">
        <v>15</v>
      </c>
    </row>
    <row r="134" spans="1:7" ht="12.75">
      <c r="A134" s="703" t="s">
        <v>171</v>
      </c>
      <c r="B134" s="707" t="s">
        <v>707</v>
      </c>
      <c r="C134" s="705" t="s">
        <v>517</v>
      </c>
      <c r="D134" s="705" t="s">
        <v>198</v>
      </c>
      <c r="E134" s="705" t="s">
        <v>207</v>
      </c>
      <c r="F134" s="705">
        <v>3</v>
      </c>
      <c r="G134" s="706">
        <v>5</v>
      </c>
    </row>
    <row r="135" spans="1:7" ht="12.75">
      <c r="A135" s="703" t="s">
        <v>134</v>
      </c>
      <c r="B135" s="707" t="s">
        <v>708</v>
      </c>
      <c r="C135" s="705" t="s">
        <v>517</v>
      </c>
      <c r="D135" s="705" t="s">
        <v>198</v>
      </c>
      <c r="E135" s="705" t="s">
        <v>207</v>
      </c>
      <c r="F135" s="705">
        <v>3</v>
      </c>
      <c r="G135" s="706">
        <v>5</v>
      </c>
    </row>
    <row r="136" spans="1:7" ht="12.75">
      <c r="A136" s="703" t="s">
        <v>709</v>
      </c>
      <c r="B136" s="707" t="s">
        <v>710</v>
      </c>
      <c r="C136" s="705" t="s">
        <v>517</v>
      </c>
      <c r="D136" s="705" t="s">
        <v>198</v>
      </c>
      <c r="E136" s="705" t="s">
        <v>207</v>
      </c>
      <c r="F136" s="705">
        <v>3</v>
      </c>
      <c r="G136" s="706">
        <v>5</v>
      </c>
    </row>
    <row r="137" spans="1:7" ht="12.75">
      <c r="A137" s="703" t="s">
        <v>387</v>
      </c>
      <c r="B137" s="707" t="s">
        <v>711</v>
      </c>
      <c r="C137" s="705" t="s">
        <v>517</v>
      </c>
      <c r="D137" s="705" t="s">
        <v>198</v>
      </c>
      <c r="E137" s="705" t="s">
        <v>207</v>
      </c>
      <c r="F137" s="705">
        <v>3</v>
      </c>
      <c r="G137" s="706">
        <v>5</v>
      </c>
    </row>
    <row r="138" spans="1:7" ht="12.75">
      <c r="A138" s="753"/>
      <c r="B138" s="754" t="s">
        <v>852</v>
      </c>
      <c r="C138" s="753"/>
      <c r="D138" s="753"/>
      <c r="E138" s="755"/>
      <c r="F138" s="756">
        <v>94</v>
      </c>
      <c r="G138" s="757">
        <v>155</v>
      </c>
    </row>
  </sheetData>
  <hyperlinks>
    <hyperlink ref="A3" r:id="rId1"/>
    <hyperlink ref="A4" r:id="rId2"/>
    <hyperlink ref="A5" r:id="rId3"/>
    <hyperlink ref="A6" r:id="rId4"/>
    <hyperlink ref="A7" r:id="rId5"/>
    <hyperlink ref="A8" r:id="rId6"/>
    <hyperlink ref="A12" r:id="rId7"/>
    <hyperlink ref="A13" r:id="rId8"/>
    <hyperlink ref="A14" r:id="rId9"/>
    <hyperlink ref="A15" r:id="rId10"/>
    <hyperlink ref="A16" r:id="rId11"/>
    <hyperlink ref="A17" r:id="rId12"/>
    <hyperlink ref="A21" r:id="rId13"/>
    <hyperlink ref="A22" r:id="rId14"/>
    <hyperlink ref="A23" r:id="rId15"/>
    <hyperlink ref="A24" r:id="rId16"/>
    <hyperlink ref="A25" r:id="rId17"/>
    <hyperlink ref="A26" r:id="rId18"/>
    <hyperlink ref="A27" r:id="rId19"/>
    <hyperlink ref="A31" r:id="rId20"/>
    <hyperlink ref="A32" r:id="rId21"/>
    <hyperlink ref="A33" r:id="rId22"/>
    <hyperlink ref="A34" r:id="rId23"/>
    <hyperlink ref="A35" r:id="rId24"/>
    <hyperlink ref="A36" r:id="rId25"/>
    <hyperlink ref="A37" r:id="rId26"/>
    <hyperlink ref="A41" r:id="rId27"/>
    <hyperlink ref="A42" r:id="rId28"/>
    <hyperlink ref="A43" r:id="rId29"/>
    <hyperlink ref="A44" r:id="rId30"/>
    <hyperlink ref="A45" r:id="rId31"/>
    <hyperlink ref="A49" r:id="rId32"/>
    <hyperlink ref="A50" r:id="rId33"/>
    <hyperlink ref="A51" r:id="rId34"/>
    <hyperlink ref="A52" r:id="rId35"/>
    <hyperlink ref="A53" r:id="rId36"/>
    <hyperlink ref="A54" r:id="rId37" location="UniversiteOrtakDersler"/>
    <hyperlink ref="A58" r:id="rId38"/>
    <hyperlink ref="A59" r:id="rId39" location="UniversiteOrtakDersler"/>
    <hyperlink ref="A60" r:id="rId40" location="7%20SECMELI"/>
    <hyperlink ref="A61" r:id="rId41" location="7%20SECMELI"/>
    <hyperlink ref="A62" r:id="rId42" location="7%20SECMELI"/>
    <hyperlink ref="A63" r:id="rId43" location="7%20SECMELI"/>
    <hyperlink ref="A67" r:id="rId44"/>
    <hyperlink ref="A68" r:id="rId45"/>
    <hyperlink ref="A69" r:id="rId46"/>
    <hyperlink ref="A70" r:id="rId47"/>
    <hyperlink ref="A71" r:id="rId48"/>
    <hyperlink ref="A72" r:id="rId49"/>
    <hyperlink ref="A73" r:id="rId50"/>
    <hyperlink ref="A74" r:id="rId51"/>
    <hyperlink ref="A75" r:id="rId52"/>
    <hyperlink ref="A76" r:id="rId53"/>
    <hyperlink ref="A77" r:id="rId54"/>
    <hyperlink ref="A78" r:id="rId55"/>
    <hyperlink ref="A79" r:id="rId56"/>
    <hyperlink ref="A80" r:id="rId57"/>
    <hyperlink ref="A81" r:id="rId58"/>
    <hyperlink ref="A82" r:id="rId59"/>
    <hyperlink ref="A83" r:id="rId60"/>
    <hyperlink ref="A84" r:id="rId61"/>
    <hyperlink ref="A85" r:id="rId62"/>
    <hyperlink ref="A86" r:id="rId63"/>
    <hyperlink ref="A87" r:id="rId64"/>
    <hyperlink ref="A88" r:id="rId65"/>
    <hyperlink ref="A89" r:id="rId66"/>
    <hyperlink ref="A90" r:id="rId67"/>
    <hyperlink ref="A91" r:id="rId68"/>
    <hyperlink ref="A92" r:id="rId69"/>
    <hyperlink ref="A93" r:id="rId70"/>
    <hyperlink ref="A94" r:id="rId71"/>
    <hyperlink ref="A95" r:id="rId72"/>
    <hyperlink ref="A96" r:id="rId73"/>
    <hyperlink ref="A97" r:id="rId74"/>
    <hyperlink ref="A101" r:id="rId75"/>
    <hyperlink ref="A102" r:id="rId76" location="UniversiteOrtakDersler"/>
    <hyperlink ref="A103" r:id="rId77" location="8%20SECMELI"/>
    <hyperlink ref="A104" r:id="rId78" location="8%20SECMELI"/>
    <hyperlink ref="A105" r:id="rId79" location="8%20SECMELI"/>
    <hyperlink ref="A109" r:id="rId80"/>
    <hyperlink ref="A110" r:id="rId81"/>
    <hyperlink ref="A111" r:id="rId82"/>
    <hyperlink ref="A112" r:id="rId83"/>
    <hyperlink ref="A113" r:id="rId84"/>
    <hyperlink ref="A114" r:id="rId85"/>
    <hyperlink ref="A115" r:id="rId86"/>
    <hyperlink ref="A116" r:id="rId87"/>
    <hyperlink ref="A117" r:id="rId88"/>
    <hyperlink ref="A118" r:id="rId89"/>
    <hyperlink ref="A119" r:id="rId90"/>
    <hyperlink ref="A120" r:id="rId91"/>
    <hyperlink ref="A121" r:id="rId92"/>
    <hyperlink ref="A122" r:id="rId93"/>
    <hyperlink ref="A123" r:id="rId94"/>
    <hyperlink ref="A124" r:id="rId95"/>
    <hyperlink ref="A125" r:id="rId96"/>
    <hyperlink ref="A126" r:id="rId97"/>
    <hyperlink ref="A127" r:id="rId98"/>
    <hyperlink ref="A128" r:id="rId99"/>
    <hyperlink ref="A129" r:id="rId100"/>
    <hyperlink ref="A130" r:id="rId101"/>
    <hyperlink ref="A131" r:id="rId102"/>
    <hyperlink ref="A132" r:id="rId103"/>
    <hyperlink ref="A133" r:id="rId104"/>
    <hyperlink ref="A134" r:id="rId105"/>
    <hyperlink ref="A135" r:id="rId106"/>
    <hyperlink ref="A136" r:id="rId107"/>
    <hyperlink ref="A137" r:id="rId10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DERS PROGRAMI</vt:lpstr>
      <vt:lpstr>DERS DAĞILIMLARI</vt:lpstr>
      <vt:lpstr>DERS YÜKLERİ</vt:lpstr>
      <vt:lpstr>LİSTE-FORMÜLLER</vt:lpstr>
      <vt:lpstr>Sayfa5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dcterms:created xsi:type="dcterms:W3CDTF">2019-12-25T16:13:52Z</dcterms:created>
  <dcterms:modified xsi:type="dcterms:W3CDTF">2020-01-30T13:13:37Z</dcterms:modified>
</cp:coreProperties>
</file>